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266 DOWL Engineers\11326601.00 Susitna-Watana Hydro FY2013\FTP and Project SDE Files\Reviewed\"/>
    </mc:Choice>
  </mc:AlternateContent>
  <bookViews>
    <workbookView xWindow="0" yWindow="0" windowWidth="28800" windowHeight="12435" tabRatio="842"/>
  </bookViews>
  <sheets>
    <sheet name="README" sheetId="47" r:id="rId1"/>
    <sheet name="Pop. Size &amp; Density" sheetId="2" r:id="rId2"/>
    <sheet name="Age Characteristics" sheetId="3" r:id="rId3"/>
    <sheet name="Racial and Ethnic Composition" sheetId="49" r:id="rId4"/>
    <sheet name="Number of Resident Workers " sheetId="6" r:id="rId5"/>
    <sheet name="Median Household Income " sheetId="7" r:id="rId6"/>
    <sheet name="Annual Unemployment and Labor" sheetId="8" r:id="rId7"/>
    <sheet name="Monthy Unemployment Rate" sheetId="9" r:id="rId8"/>
    <sheet name="Poverty Rate " sheetId="10" r:id="rId9"/>
    <sheet name="Construction Industry " sheetId="11" r:id="rId10"/>
    <sheet name="Air Transport Industry " sheetId="12" r:id="rId11"/>
    <sheet name="Water Transport Industry" sheetId="26" r:id="rId12"/>
    <sheet name="Truck Transport Industry " sheetId="27" r:id="rId13"/>
    <sheet name="Recreation and Tourism" sheetId="30" r:id="rId14"/>
    <sheet name="Oil and Gas Industry" sheetId="31" r:id="rId15"/>
    <sheet name="Support Activities for Mining" sheetId="32" r:id="rId16"/>
    <sheet name="Utilities Industry " sheetId="33" r:id="rId17"/>
    <sheet name="General Housing Characteristics" sheetId="34" r:id="rId18"/>
    <sheet name="Vacant Housing Characteristics " sheetId="35" r:id="rId19"/>
    <sheet name="Police and Fire Protection " sheetId="36" r:id="rId20"/>
    <sheet name="Medical Services" sheetId="37" r:id="rId21"/>
    <sheet name="Number of Schools" sheetId="38" r:id="rId22"/>
    <sheet name="Revenue per Average Daily" sheetId="39" r:id="rId23"/>
    <sheet name="Utility Providers" sheetId="40" r:id="rId24"/>
    <sheet name="Local Tax Revenue" sheetId="41" r:id="rId25"/>
    <sheet name="Local Government Revenues" sheetId="42" r:id="rId26"/>
    <sheet name="Local Government Operating" sheetId="43" r:id="rId27"/>
    <sheet name="Timber Harvest" sheetId="44" r:id="rId28"/>
    <sheet name="Property Values " sheetId="45" r:id="rId29"/>
    <sheet name="Estimated Indirect &amp; Induced" sheetId="46" r:id="rId30"/>
  </sheets>
  <definedNames>
    <definedName name="_ENREF_17" localSheetId="0">README!$D$54</definedName>
    <definedName name="_Toc472431518" localSheetId="0">README!#REF!</definedName>
    <definedName name="_Toc472431519" localSheetId="0">README!$B$4</definedName>
    <definedName name="_Toc472431520" localSheetId="0">README!$B$5</definedName>
    <definedName name="_Toc472431521" localSheetId="0">README!$B$6</definedName>
    <definedName name="_Toc472431522" localSheetId="0">README!#REF!</definedName>
    <definedName name="_Toc472431523" localSheetId="0">README!$B$8</definedName>
    <definedName name="_Toc472431524" localSheetId="0">README!$B$9</definedName>
    <definedName name="_Toc472431525" localSheetId="0">README!$B$10</definedName>
    <definedName name="_Toc472431526" localSheetId="0">README!$B$11</definedName>
    <definedName name="_Toc472431527" localSheetId="0">README!$B$12</definedName>
    <definedName name="_Toc472431528" localSheetId="0">README!$B$13</definedName>
    <definedName name="_Toc472431529" localSheetId="0">README!$B$14</definedName>
    <definedName name="_Toc472431531" localSheetId="0">README!$B$16</definedName>
    <definedName name="_Toc472431532" localSheetId="0">README!$B$17</definedName>
    <definedName name="_Toc472431533" localSheetId="0">README!$B$18</definedName>
    <definedName name="_Toc472431534" localSheetId="0">README!$B$19</definedName>
    <definedName name="_Toc472431535" localSheetId="0">README!$B$20</definedName>
    <definedName name="_Toc472431536" localSheetId="0">README!$B$21</definedName>
    <definedName name="_Toc472431537" localSheetId="0">README!$B$22</definedName>
    <definedName name="_Toc472431538" localSheetId="0">README!$B$23</definedName>
    <definedName name="_Toc472431539" localSheetId="0">README!$B$24</definedName>
    <definedName name="_Toc472431540" localSheetId="0">README!$B$25</definedName>
    <definedName name="_Toc472431541" localSheetId="0">README!$B$26</definedName>
    <definedName name="_Toc472431542" localSheetId="0">README!$B$27</definedName>
    <definedName name="_Toc472431543" localSheetId="0">README!$B$28</definedName>
    <definedName name="_Toc472431544" localSheetId="0">README!$B$29</definedName>
    <definedName name="_Toc472431545" localSheetId="0">README!$B$30</definedName>
    <definedName name="_Toc472431546" localSheetId="0">README!$B$31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8" l="1"/>
  <c r="C19" i="8"/>
  <c r="C18" i="8"/>
  <c r="C17" i="8"/>
  <c r="C16" i="8"/>
  <c r="C15" i="8"/>
  <c r="C14" i="8"/>
  <c r="C13" i="8"/>
  <c r="C12" i="8"/>
  <c r="C11" i="8"/>
  <c r="C10" i="8"/>
  <c r="C9" i="8"/>
  <c r="C8" i="8"/>
  <c r="C7" i="8"/>
  <c r="C6" i="8"/>
  <c r="C5" i="8"/>
  <c r="C4" i="8"/>
  <c r="B20" i="8"/>
  <c r="B19" i="8"/>
  <c r="B18" i="8"/>
  <c r="B17" i="8"/>
  <c r="B16" i="8"/>
  <c r="B15" i="8"/>
  <c r="B14" i="8"/>
  <c r="B13" i="8"/>
  <c r="B12" i="8"/>
  <c r="B11" i="8"/>
  <c r="B10" i="8"/>
  <c r="B9" i="8"/>
  <c r="B8" i="8"/>
  <c r="B7" i="8"/>
  <c r="B6" i="8"/>
  <c r="B5" i="8"/>
  <c r="B4" i="8"/>
  <c r="D20" i="8"/>
  <c r="D19" i="8"/>
  <c r="D18" i="8"/>
  <c r="D17" i="8"/>
  <c r="D16" i="8"/>
  <c r="D15" i="8"/>
  <c r="D14" i="8"/>
  <c r="D13" i="8"/>
  <c r="D12" i="8"/>
  <c r="D11" i="8"/>
  <c r="D10" i="8"/>
  <c r="D9" i="8"/>
  <c r="D8" i="8"/>
  <c r="D7" i="8"/>
  <c r="D6" i="8"/>
  <c r="D5" i="8"/>
  <c r="D4" i="8"/>
  <c r="E4" i="8"/>
  <c r="E5" i="8"/>
  <c r="E6" i="8"/>
  <c r="E7" i="8"/>
  <c r="E8" i="8"/>
  <c r="E9" i="8"/>
  <c r="E10" i="8"/>
  <c r="E11" i="8"/>
  <c r="E12" i="8"/>
  <c r="E13" i="8"/>
  <c r="E14" i="8"/>
  <c r="E15" i="8"/>
  <c r="E16" i="8"/>
  <c r="E17" i="8"/>
  <c r="E18" i="8"/>
  <c r="E19" i="8"/>
  <c r="E20" i="8"/>
  <c r="C21" i="3" l="1"/>
  <c r="C20" i="3"/>
  <c r="C19" i="3"/>
  <c r="C18" i="3"/>
  <c r="C17" i="3"/>
  <c r="C16" i="3"/>
  <c r="C15" i="3"/>
  <c r="C14" i="3"/>
  <c r="C13" i="3"/>
  <c r="C12" i="3"/>
  <c r="C11" i="3"/>
  <c r="C10" i="3"/>
  <c r="C9" i="3"/>
  <c r="C8" i="3"/>
  <c r="C7" i="3"/>
  <c r="C6" i="3"/>
  <c r="C5" i="3"/>
  <c r="B21" i="3"/>
  <c r="B20" i="3"/>
  <c r="B19" i="3"/>
  <c r="B17" i="3"/>
  <c r="B16" i="3"/>
  <c r="B15" i="3"/>
  <c r="B14" i="3"/>
  <c r="B13" i="3"/>
  <c r="B12" i="3"/>
  <c r="B11" i="3"/>
  <c r="B10" i="3"/>
  <c r="B9" i="3"/>
  <c r="B8" i="3"/>
  <c r="B7" i="3"/>
  <c r="B6" i="3"/>
  <c r="B5" i="3"/>
  <c r="B18" i="3"/>
  <c r="C54" i="49" l="1"/>
  <c r="I85" i="49" l="1"/>
  <c r="P101" i="49" s="1"/>
  <c r="H85" i="49"/>
  <c r="N101" i="49" s="1"/>
  <c r="G85" i="49"/>
  <c r="L101" i="49" s="1"/>
  <c r="F85" i="49"/>
  <c r="J101" i="49" s="1"/>
  <c r="E85" i="49"/>
  <c r="H101" i="49" s="1"/>
  <c r="D85" i="49"/>
  <c r="F101" i="49" s="1"/>
  <c r="C85" i="49"/>
  <c r="J85" i="49" s="1"/>
  <c r="I84" i="49"/>
  <c r="O101" i="49" s="1"/>
  <c r="H84" i="49"/>
  <c r="M101" i="49" s="1"/>
  <c r="G84" i="49"/>
  <c r="K101" i="49" s="1"/>
  <c r="F84" i="49"/>
  <c r="I101" i="49" s="1"/>
  <c r="E84" i="49"/>
  <c r="G101" i="49" s="1"/>
  <c r="D84" i="49"/>
  <c r="E101" i="49" s="1"/>
  <c r="C84" i="49"/>
  <c r="C101" i="49" s="1"/>
  <c r="I83" i="49"/>
  <c r="P109" i="49" s="1"/>
  <c r="H83" i="49"/>
  <c r="N109" i="49" s="1"/>
  <c r="G83" i="49"/>
  <c r="L109" i="49" s="1"/>
  <c r="F83" i="49"/>
  <c r="J109" i="49" s="1"/>
  <c r="E83" i="49"/>
  <c r="H109" i="49" s="1"/>
  <c r="D83" i="49"/>
  <c r="F109" i="49" s="1"/>
  <c r="C83" i="49"/>
  <c r="J83" i="49" s="1"/>
  <c r="I82" i="49"/>
  <c r="O109" i="49" s="1"/>
  <c r="H82" i="49"/>
  <c r="M109" i="49" s="1"/>
  <c r="G82" i="49"/>
  <c r="K109" i="49" s="1"/>
  <c r="F82" i="49"/>
  <c r="I109" i="49" s="1"/>
  <c r="E82" i="49"/>
  <c r="G109" i="49" s="1"/>
  <c r="D82" i="49"/>
  <c r="E109" i="49" s="1"/>
  <c r="C82" i="49"/>
  <c r="J82" i="49" s="1"/>
  <c r="Q109" i="49" s="1"/>
  <c r="I81" i="49"/>
  <c r="P100" i="49" s="1"/>
  <c r="H81" i="49"/>
  <c r="N100" i="49" s="1"/>
  <c r="G81" i="49"/>
  <c r="L100" i="49" s="1"/>
  <c r="F81" i="49"/>
  <c r="J100" i="49" s="1"/>
  <c r="E81" i="49"/>
  <c r="H100" i="49" s="1"/>
  <c r="D81" i="49"/>
  <c r="F100" i="49" s="1"/>
  <c r="C81" i="49"/>
  <c r="J81" i="49" s="1"/>
  <c r="I80" i="49"/>
  <c r="O100" i="49" s="1"/>
  <c r="H80" i="49"/>
  <c r="M100" i="49" s="1"/>
  <c r="G80" i="49"/>
  <c r="K100" i="49" s="1"/>
  <c r="F80" i="49"/>
  <c r="I100" i="49" s="1"/>
  <c r="E80" i="49"/>
  <c r="G100" i="49" s="1"/>
  <c r="D80" i="49"/>
  <c r="E100" i="49" s="1"/>
  <c r="C80" i="49"/>
  <c r="C100" i="49" s="1"/>
  <c r="I79" i="49"/>
  <c r="P99" i="49" s="1"/>
  <c r="H79" i="49"/>
  <c r="N99" i="49" s="1"/>
  <c r="G79" i="49"/>
  <c r="L99" i="49" s="1"/>
  <c r="F79" i="49"/>
  <c r="J99" i="49" s="1"/>
  <c r="E79" i="49"/>
  <c r="H99" i="49" s="1"/>
  <c r="D79" i="49"/>
  <c r="F99" i="49" s="1"/>
  <c r="C79" i="49"/>
  <c r="J79" i="49" s="1"/>
  <c r="I78" i="49"/>
  <c r="O99" i="49" s="1"/>
  <c r="H78" i="49"/>
  <c r="M99" i="49" s="1"/>
  <c r="G78" i="49"/>
  <c r="K99" i="49" s="1"/>
  <c r="F78" i="49"/>
  <c r="I99" i="49" s="1"/>
  <c r="E78" i="49"/>
  <c r="G99" i="49" s="1"/>
  <c r="D78" i="49"/>
  <c r="E99" i="49" s="1"/>
  <c r="C78" i="49"/>
  <c r="C99" i="49" s="1"/>
  <c r="I77" i="49"/>
  <c r="P98" i="49" s="1"/>
  <c r="H77" i="49"/>
  <c r="N98" i="49" s="1"/>
  <c r="G77" i="49"/>
  <c r="L98" i="49" s="1"/>
  <c r="F77" i="49"/>
  <c r="J98" i="49" s="1"/>
  <c r="E77" i="49"/>
  <c r="H98" i="49" s="1"/>
  <c r="D77" i="49"/>
  <c r="F98" i="49" s="1"/>
  <c r="C77" i="49"/>
  <c r="J77" i="49" s="1"/>
  <c r="I76" i="49"/>
  <c r="O98" i="49" s="1"/>
  <c r="H76" i="49"/>
  <c r="M98" i="49" s="1"/>
  <c r="G76" i="49"/>
  <c r="K98" i="49" s="1"/>
  <c r="F76" i="49"/>
  <c r="I98" i="49" s="1"/>
  <c r="E76" i="49"/>
  <c r="G98" i="49" s="1"/>
  <c r="D76" i="49"/>
  <c r="E98" i="49" s="1"/>
  <c r="C76" i="49"/>
  <c r="C98" i="49" s="1"/>
  <c r="I75" i="49"/>
  <c r="P108" i="49" s="1"/>
  <c r="H75" i="49"/>
  <c r="N108" i="49" s="1"/>
  <c r="G75" i="49"/>
  <c r="L108" i="49" s="1"/>
  <c r="F75" i="49"/>
  <c r="J108" i="49" s="1"/>
  <c r="E75" i="49"/>
  <c r="H108" i="49" s="1"/>
  <c r="D75" i="49"/>
  <c r="F108" i="49" s="1"/>
  <c r="C75" i="49"/>
  <c r="J75" i="49" s="1"/>
  <c r="I74" i="49"/>
  <c r="O108" i="49" s="1"/>
  <c r="H74" i="49"/>
  <c r="M108" i="49" s="1"/>
  <c r="G74" i="49"/>
  <c r="K108" i="49" s="1"/>
  <c r="F74" i="49"/>
  <c r="I108" i="49" s="1"/>
  <c r="E74" i="49"/>
  <c r="G108" i="49" s="1"/>
  <c r="D74" i="49"/>
  <c r="E108" i="49" s="1"/>
  <c r="C74" i="49"/>
  <c r="J74" i="49" s="1"/>
  <c r="Q108" i="49" s="1"/>
  <c r="I73" i="49"/>
  <c r="P97" i="49" s="1"/>
  <c r="H73" i="49"/>
  <c r="N97" i="49" s="1"/>
  <c r="G73" i="49"/>
  <c r="L97" i="49" s="1"/>
  <c r="F73" i="49"/>
  <c r="J97" i="49" s="1"/>
  <c r="E73" i="49"/>
  <c r="H97" i="49" s="1"/>
  <c r="D73" i="49"/>
  <c r="F97" i="49" s="1"/>
  <c r="C73" i="49"/>
  <c r="J73" i="49" s="1"/>
  <c r="I72" i="49"/>
  <c r="O97" i="49" s="1"/>
  <c r="H72" i="49"/>
  <c r="M97" i="49" s="1"/>
  <c r="G72" i="49"/>
  <c r="K97" i="49" s="1"/>
  <c r="F72" i="49"/>
  <c r="I97" i="49" s="1"/>
  <c r="E72" i="49"/>
  <c r="G97" i="49" s="1"/>
  <c r="D72" i="49"/>
  <c r="E97" i="49" s="1"/>
  <c r="C72" i="49"/>
  <c r="C97" i="49" s="1"/>
  <c r="I71" i="49"/>
  <c r="P96" i="49" s="1"/>
  <c r="H71" i="49"/>
  <c r="N96" i="49" s="1"/>
  <c r="G71" i="49"/>
  <c r="L96" i="49" s="1"/>
  <c r="F71" i="49"/>
  <c r="J96" i="49" s="1"/>
  <c r="E71" i="49"/>
  <c r="H96" i="49" s="1"/>
  <c r="D71" i="49"/>
  <c r="F96" i="49" s="1"/>
  <c r="C71" i="49"/>
  <c r="J71" i="49" s="1"/>
  <c r="I70" i="49"/>
  <c r="O96" i="49" s="1"/>
  <c r="H70" i="49"/>
  <c r="M96" i="49" s="1"/>
  <c r="G70" i="49"/>
  <c r="K96" i="49" s="1"/>
  <c r="F70" i="49"/>
  <c r="I96" i="49" s="1"/>
  <c r="E70" i="49"/>
  <c r="G96" i="49" s="1"/>
  <c r="D70" i="49"/>
  <c r="E96" i="49" s="1"/>
  <c r="C70" i="49"/>
  <c r="C96" i="49" s="1"/>
  <c r="I69" i="49"/>
  <c r="P105" i="49" s="1"/>
  <c r="H69" i="49"/>
  <c r="N105" i="49" s="1"/>
  <c r="G69" i="49"/>
  <c r="L105" i="49" s="1"/>
  <c r="F69" i="49"/>
  <c r="J105" i="49" s="1"/>
  <c r="E69" i="49"/>
  <c r="H105" i="49" s="1"/>
  <c r="D69" i="49"/>
  <c r="F105" i="49" s="1"/>
  <c r="C69" i="49"/>
  <c r="D105" i="49" s="1"/>
  <c r="R105" i="49" s="1"/>
  <c r="I68" i="49"/>
  <c r="O105" i="49" s="1"/>
  <c r="H68" i="49"/>
  <c r="M105" i="49" s="1"/>
  <c r="G68" i="49"/>
  <c r="K105" i="49" s="1"/>
  <c r="F68" i="49"/>
  <c r="I105" i="49" s="1"/>
  <c r="E68" i="49"/>
  <c r="G105" i="49" s="1"/>
  <c r="D68" i="49"/>
  <c r="E105" i="49" s="1"/>
  <c r="C68" i="49"/>
  <c r="I67" i="49"/>
  <c r="P103" i="49" s="1"/>
  <c r="H67" i="49"/>
  <c r="N103" i="49" s="1"/>
  <c r="G67" i="49"/>
  <c r="L103" i="49" s="1"/>
  <c r="F67" i="49"/>
  <c r="J103" i="49" s="1"/>
  <c r="E67" i="49"/>
  <c r="H103" i="49" s="1"/>
  <c r="D67" i="49"/>
  <c r="F103" i="49" s="1"/>
  <c r="C67" i="49"/>
  <c r="I66" i="49"/>
  <c r="O103" i="49" s="1"/>
  <c r="H66" i="49"/>
  <c r="M103" i="49" s="1"/>
  <c r="G66" i="49"/>
  <c r="K103" i="49" s="1"/>
  <c r="F66" i="49"/>
  <c r="I103" i="49" s="1"/>
  <c r="E66" i="49"/>
  <c r="G103" i="49" s="1"/>
  <c r="D66" i="49"/>
  <c r="E103" i="49" s="1"/>
  <c r="C66" i="49"/>
  <c r="H65" i="49"/>
  <c r="N95" i="49" s="1"/>
  <c r="G65" i="49"/>
  <c r="L95" i="49" s="1"/>
  <c r="F65" i="49"/>
  <c r="J95" i="49" s="1"/>
  <c r="E65" i="49"/>
  <c r="H95" i="49" s="1"/>
  <c r="D65" i="49"/>
  <c r="F95" i="49" s="1"/>
  <c r="C65" i="49"/>
  <c r="J65" i="49" s="1"/>
  <c r="I64" i="49"/>
  <c r="O95" i="49" s="1"/>
  <c r="H64" i="49"/>
  <c r="M95" i="49" s="1"/>
  <c r="G64" i="49"/>
  <c r="K95" i="49" s="1"/>
  <c r="F64" i="49"/>
  <c r="I95" i="49" s="1"/>
  <c r="E64" i="49"/>
  <c r="G95" i="49" s="1"/>
  <c r="D64" i="49"/>
  <c r="E95" i="49" s="1"/>
  <c r="C64" i="49"/>
  <c r="C95" i="49" s="1"/>
  <c r="H63" i="49"/>
  <c r="N107" i="49" s="1"/>
  <c r="G63" i="49"/>
  <c r="L107" i="49" s="1"/>
  <c r="F63" i="49"/>
  <c r="J107" i="49" s="1"/>
  <c r="E63" i="49"/>
  <c r="H107" i="49" s="1"/>
  <c r="D63" i="49"/>
  <c r="F107" i="49" s="1"/>
  <c r="C63" i="49"/>
  <c r="D107" i="49" s="1"/>
  <c r="R107" i="49" s="1"/>
  <c r="I62" i="49"/>
  <c r="O107" i="49" s="1"/>
  <c r="H62" i="49"/>
  <c r="M107" i="49" s="1"/>
  <c r="G62" i="49"/>
  <c r="K107" i="49" s="1"/>
  <c r="F62" i="49"/>
  <c r="I107" i="49" s="1"/>
  <c r="E62" i="49"/>
  <c r="G107" i="49" s="1"/>
  <c r="D62" i="49"/>
  <c r="E107" i="49" s="1"/>
  <c r="C62" i="49"/>
  <c r="C107" i="49" s="1"/>
  <c r="H61" i="49"/>
  <c r="N104" i="49" s="1"/>
  <c r="G61" i="49"/>
  <c r="L104" i="49" s="1"/>
  <c r="F61" i="49"/>
  <c r="J104" i="49" s="1"/>
  <c r="E61" i="49"/>
  <c r="H104" i="49" s="1"/>
  <c r="D61" i="49"/>
  <c r="F104" i="49" s="1"/>
  <c r="C61" i="49"/>
  <c r="D104" i="49" s="1"/>
  <c r="R104" i="49" s="1"/>
  <c r="I60" i="49"/>
  <c r="O104" i="49" s="1"/>
  <c r="H60" i="49"/>
  <c r="M104" i="49" s="1"/>
  <c r="G60" i="49"/>
  <c r="K104" i="49" s="1"/>
  <c r="F60" i="49"/>
  <c r="I104" i="49" s="1"/>
  <c r="E60" i="49"/>
  <c r="G104" i="49" s="1"/>
  <c r="D60" i="49"/>
  <c r="E104" i="49" s="1"/>
  <c r="C60" i="49"/>
  <c r="C104" i="49" s="1"/>
  <c r="I59" i="49"/>
  <c r="P102" i="49" s="1"/>
  <c r="H59" i="49"/>
  <c r="N102" i="49" s="1"/>
  <c r="G59" i="49"/>
  <c r="L102" i="49" s="1"/>
  <c r="F59" i="49"/>
  <c r="J102" i="49" s="1"/>
  <c r="E59" i="49"/>
  <c r="H102" i="49" s="1"/>
  <c r="D59" i="49"/>
  <c r="F102" i="49" s="1"/>
  <c r="C59" i="49"/>
  <c r="J59" i="49" s="1"/>
  <c r="I58" i="49"/>
  <c r="O102" i="49" s="1"/>
  <c r="H58" i="49"/>
  <c r="M102" i="49" s="1"/>
  <c r="G58" i="49"/>
  <c r="K102" i="49" s="1"/>
  <c r="F58" i="49"/>
  <c r="I102" i="49" s="1"/>
  <c r="E58" i="49"/>
  <c r="G102" i="49" s="1"/>
  <c r="D58" i="49"/>
  <c r="E102" i="49" s="1"/>
  <c r="C58" i="49"/>
  <c r="C102" i="49" s="1"/>
  <c r="H57" i="49"/>
  <c r="N106" i="49" s="1"/>
  <c r="G57" i="49"/>
  <c r="L106" i="49" s="1"/>
  <c r="F57" i="49"/>
  <c r="J106" i="49" s="1"/>
  <c r="E57" i="49"/>
  <c r="H106" i="49" s="1"/>
  <c r="D57" i="49"/>
  <c r="F106" i="49" s="1"/>
  <c r="C57" i="49"/>
  <c r="I56" i="49"/>
  <c r="O106" i="49" s="1"/>
  <c r="H56" i="49"/>
  <c r="M106" i="49" s="1"/>
  <c r="G56" i="49"/>
  <c r="K106" i="49" s="1"/>
  <c r="F56" i="49"/>
  <c r="I106" i="49" s="1"/>
  <c r="E56" i="49"/>
  <c r="G106" i="49" s="1"/>
  <c r="D56" i="49"/>
  <c r="E106" i="49" s="1"/>
  <c r="C56" i="49"/>
  <c r="I55" i="49"/>
  <c r="P94" i="49" s="1"/>
  <c r="H55" i="49"/>
  <c r="N94" i="49" s="1"/>
  <c r="G55" i="49"/>
  <c r="L94" i="49" s="1"/>
  <c r="F55" i="49"/>
  <c r="J94" i="49" s="1"/>
  <c r="E55" i="49"/>
  <c r="H94" i="49" s="1"/>
  <c r="D55" i="49"/>
  <c r="F94" i="49" s="1"/>
  <c r="C55" i="49"/>
  <c r="J55" i="49" s="1"/>
  <c r="I54" i="49"/>
  <c r="O94" i="49" s="1"/>
  <c r="H54" i="49"/>
  <c r="M94" i="49" s="1"/>
  <c r="G54" i="49"/>
  <c r="K94" i="49" s="1"/>
  <c r="F54" i="49"/>
  <c r="I94" i="49" s="1"/>
  <c r="E54" i="49"/>
  <c r="G94" i="49" s="1"/>
  <c r="D54" i="49"/>
  <c r="E94" i="49" s="1"/>
  <c r="C94" i="49"/>
  <c r="J62" i="49" l="1"/>
  <c r="Q107" i="49" s="1"/>
  <c r="D95" i="49"/>
  <c r="R95" i="49" s="1"/>
  <c r="J63" i="49"/>
  <c r="D108" i="49"/>
  <c r="R108" i="49" s="1"/>
  <c r="D109" i="49"/>
  <c r="R109" i="49" s="1"/>
  <c r="J61" i="49"/>
  <c r="D94" i="49"/>
  <c r="R94" i="49" s="1"/>
  <c r="C103" i="49"/>
  <c r="J66" i="49"/>
  <c r="Q103" i="49" s="1"/>
  <c r="J67" i="49"/>
  <c r="D103" i="49"/>
  <c r="R103" i="49" s="1"/>
  <c r="J54" i="49"/>
  <c r="Q94" i="49" s="1"/>
  <c r="D106" i="49"/>
  <c r="R106" i="49" s="1"/>
  <c r="J57" i="49"/>
  <c r="J64" i="49"/>
  <c r="Q95" i="49" s="1"/>
  <c r="J56" i="49"/>
  <c r="Q106" i="49" s="1"/>
  <c r="C106" i="49"/>
  <c r="J68" i="49"/>
  <c r="Q105" i="49" s="1"/>
  <c r="C105" i="49"/>
  <c r="D96" i="49"/>
  <c r="R96" i="49" s="1"/>
  <c r="D97" i="49"/>
  <c r="R97" i="49" s="1"/>
  <c r="D98" i="49"/>
  <c r="R98" i="49" s="1"/>
  <c r="D99" i="49"/>
  <c r="R99" i="49" s="1"/>
  <c r="D100" i="49"/>
  <c r="R100" i="49" s="1"/>
  <c r="D101" i="49"/>
  <c r="R101" i="49" s="1"/>
  <c r="D102" i="49"/>
  <c r="R102" i="49" s="1"/>
  <c r="C108" i="49"/>
  <c r="C109" i="49"/>
  <c r="J58" i="49"/>
  <c r="Q102" i="49" s="1"/>
  <c r="J60" i="49"/>
  <c r="Q104" i="49" s="1"/>
  <c r="J69" i="49"/>
  <c r="J70" i="49"/>
  <c r="Q96" i="49" s="1"/>
  <c r="J72" i="49"/>
  <c r="Q97" i="49" s="1"/>
  <c r="J76" i="49"/>
  <c r="Q98" i="49" s="1"/>
  <c r="J78" i="49"/>
  <c r="Q99" i="49" s="1"/>
  <c r="J80" i="49"/>
  <c r="Q100" i="49" s="1"/>
  <c r="J84" i="49"/>
  <c r="Q101" i="49" s="1"/>
  <c r="D5" i="2"/>
  <c r="D6" i="2"/>
  <c r="D7" i="2"/>
  <c r="D8" i="2"/>
  <c r="D9" i="2"/>
  <c r="D10" i="2"/>
  <c r="D11" i="2"/>
  <c r="D12" i="2"/>
  <c r="D13" i="2"/>
  <c r="D14" i="2"/>
  <c r="D15" i="2"/>
  <c r="D16" i="2"/>
  <c r="D17" i="2"/>
  <c r="D18" i="2"/>
  <c r="D19" i="2"/>
  <c r="D20" i="2"/>
  <c r="D4" i="2"/>
</calcChain>
</file>

<file path=xl/sharedStrings.xml><?xml version="1.0" encoding="utf-8"?>
<sst xmlns="http://schemas.openxmlformats.org/spreadsheetml/2006/main" count="1948" uniqueCount="838">
  <si>
    <t>Population</t>
  </si>
  <si>
    <t>Percent Change 2000-2014</t>
  </si>
  <si>
    <t>Population Density (persons per square mile)</t>
  </si>
  <si>
    <t>State of Alaska</t>
  </si>
  <si>
    <t>Matanuska-Susitna Borough</t>
  </si>
  <si>
    <t>Trapper Creek</t>
  </si>
  <si>
    <t>Chase</t>
  </si>
  <si>
    <t>Talkeetna</t>
  </si>
  <si>
    <t>Point Mackenzie</t>
  </si>
  <si>
    <t>Houston</t>
  </si>
  <si>
    <t>Wasilla</t>
  </si>
  <si>
    <t>Willow</t>
  </si>
  <si>
    <t>Denali Borough</t>
  </si>
  <si>
    <t>Cantwell</t>
  </si>
  <si>
    <t>Fairbanks North Star Borough</t>
  </si>
  <si>
    <t>Fairbanks</t>
  </si>
  <si>
    <t>Municipality of Anchorage</t>
  </si>
  <si>
    <t>Kenai Peninsula Borough</t>
  </si>
  <si>
    <t>Seward</t>
  </si>
  <si>
    <t>Other—Whittier</t>
  </si>
  <si>
    <t>Age (2010-2014 Average)</t>
  </si>
  <si>
    <t>Median Age (2010-2014 Average)</t>
  </si>
  <si>
    <t>Under 16</t>
  </si>
  <si>
    <t>16-64</t>
  </si>
  <si>
    <t>65 and Over</t>
  </si>
  <si>
    <t>(%)</t>
  </si>
  <si>
    <t>Years</t>
  </si>
  <si>
    <t>Margin of Error (±)</t>
  </si>
  <si>
    <t>NA</t>
  </si>
  <si>
    <t>Worksheet</t>
  </si>
  <si>
    <t>Description</t>
  </si>
  <si>
    <t xml:space="preserve">Variable </t>
  </si>
  <si>
    <t xml:space="preserve">Definition </t>
  </si>
  <si>
    <t xml:space="preserve">Source </t>
  </si>
  <si>
    <t>Some Other Race</t>
  </si>
  <si>
    <t>MOE</t>
  </si>
  <si>
    <t>(+/-)</t>
  </si>
  <si>
    <t>Point MacKenzie</t>
  </si>
  <si>
    <t>Other-Whittier</t>
  </si>
  <si>
    <t>Residents Employed (2014)</t>
  </si>
  <si>
    <t>Top Three Industries by Percent of Total Resident Employment (2014)</t>
  </si>
  <si>
    <t>Trade, Transportation and Utilities (20.6)</t>
  </si>
  <si>
    <t>Educational and Health Services (14.4)</t>
  </si>
  <si>
    <t>Local Government (14.2)</t>
  </si>
  <si>
    <t>Trade, Transportation and Utilities (20.4)</t>
  </si>
  <si>
    <t>Educational and Health Services (15.1)</t>
  </si>
  <si>
    <t>Construction (11.1)</t>
  </si>
  <si>
    <t>Trade, Transportation and Utilities (27.6)</t>
  </si>
  <si>
    <t>Leisure and Hospitality (18.4)</t>
  </si>
  <si>
    <t>Local Government (14.9)</t>
  </si>
  <si>
    <t>Professional and Business Services (36.8)</t>
  </si>
  <si>
    <t>Leisure and Hospitality (15.8)</t>
  </si>
  <si>
    <t>Construction (15.8)</t>
  </si>
  <si>
    <t>Trade, Transportation and Utilities (27.0)</t>
  </si>
  <si>
    <t>Leisure and Hospitality (21.1)</t>
  </si>
  <si>
    <t>Local Government (12.5)</t>
  </si>
  <si>
    <t>Transportation and Utilities (22.8)</t>
  </si>
  <si>
    <t>Educational and Health Services Trade (16.3)</t>
  </si>
  <si>
    <t>Construction (12.0)</t>
  </si>
  <si>
    <t>Trade, Transportation and Utilities (22.0)</t>
  </si>
  <si>
    <t>Educational and Health Services (14.5)</t>
  </si>
  <si>
    <t>Construction (13.8)</t>
  </si>
  <si>
    <t>Trade, Transportation and Utilities (21.2)</t>
  </si>
  <si>
    <t>Educational and Health Services (17.5)</t>
  </si>
  <si>
    <t>Construction (10.8)</t>
  </si>
  <si>
    <t>Trade, Transportation and Utilities (22.6)</t>
  </si>
  <si>
    <t>Educational and Health Services (14.7)</t>
  </si>
  <si>
    <t>Local Government (11.4)</t>
  </si>
  <si>
    <t>Leisure and Hospitality (22.7)</t>
  </si>
  <si>
    <t>Local Government (17.8)</t>
  </si>
  <si>
    <t>Natural Resources and Mining (16.4)</t>
  </si>
  <si>
    <t>State Government (21.0)</t>
  </si>
  <si>
    <t>Local Government (19.8)</t>
  </si>
  <si>
    <t>Leisure and Hospitality (17.3)</t>
  </si>
  <si>
    <t>Trade, Transportation and Utilities (21.6)</t>
  </si>
  <si>
    <t>State Government (13.5)</t>
  </si>
  <si>
    <t>Educational and Health Services (13.4)</t>
  </si>
  <si>
    <t>Trade, Transportation and Utilities (23.6)</t>
  </si>
  <si>
    <t>Educational and Health Services (14.8)</t>
  </si>
  <si>
    <t>Leisure and Hospitality (13.8)</t>
  </si>
  <si>
    <t>Trade, Transportation and Utilities (22.7)</t>
  </si>
  <si>
    <t>Educational and Health Services (16.1)</t>
  </si>
  <si>
    <t>Professional and Business Services (12.0)</t>
  </si>
  <si>
    <t>Trade, Transportation and Utilities (19.1)</t>
  </si>
  <si>
    <t>Local Government (14.8)</t>
  </si>
  <si>
    <t>Leisure and Hospitality (15.7)</t>
  </si>
  <si>
    <t>Educational and Health Services (12.3)</t>
  </si>
  <si>
    <t>Local Government (26.5)</t>
  </si>
  <si>
    <t>Leisure and Hospitality (14.2)</t>
  </si>
  <si>
    <t>Trade, Transportation and Utilities (14.2)</t>
  </si>
  <si>
    <t xml:space="preserve">README tab for Social Conditions and Public Goods and Services </t>
  </si>
  <si>
    <t>Median Household Income (Average 2010-2014)</t>
  </si>
  <si>
    <t>($)</t>
  </si>
  <si>
    <r>
      <t>Average Annual Unemployment Rate</t>
    </r>
    <r>
      <rPr>
        <b/>
        <vertAlign val="superscript"/>
        <sz val="10"/>
        <color theme="1"/>
        <rFont val="Arial Narrow"/>
        <family val="2"/>
      </rPr>
      <t>1</t>
    </r>
  </si>
  <si>
    <t>Percent Not in Labor Force (Average 2010-2014)</t>
  </si>
  <si>
    <t>Pop. Size &amp; Density</t>
  </si>
  <si>
    <t>Age Characteristics</t>
  </si>
  <si>
    <t>Racial and Ethnic Composition</t>
  </si>
  <si>
    <t xml:space="preserve">Number of Resident Workers </t>
  </si>
  <si>
    <t xml:space="preserve">Median Household Income </t>
  </si>
  <si>
    <t xml:space="preserve">Annual Unemployment and Labor </t>
  </si>
  <si>
    <t xml:space="preserve">Race/Ethnicity </t>
  </si>
  <si>
    <t xml:space="preserve">Population Density </t>
  </si>
  <si>
    <t>Median Household Income</t>
  </si>
  <si>
    <t>Average Annual Unemployment Rate</t>
  </si>
  <si>
    <t>Jan</t>
  </si>
  <si>
    <t>Feb</t>
  </si>
  <si>
    <t>Mar</t>
  </si>
  <si>
    <t>Apr</t>
  </si>
  <si>
    <t>May</t>
  </si>
  <si>
    <t>Jun</t>
  </si>
  <si>
    <t>Jul</t>
  </si>
  <si>
    <t>Aug</t>
  </si>
  <si>
    <t>Sep</t>
  </si>
  <si>
    <t>Oct</t>
  </si>
  <si>
    <t>Nov</t>
  </si>
  <si>
    <t>Dec</t>
  </si>
  <si>
    <t>(%) (2014)</t>
  </si>
  <si>
    <t xml:space="preserve">Monthly Unemployment Rate </t>
  </si>
  <si>
    <r>
      <t>Individuals Living in Poverty</t>
    </r>
    <r>
      <rPr>
        <b/>
        <vertAlign val="superscript"/>
        <sz val="8"/>
        <color theme="1"/>
        <rFont val="Arial Narrow"/>
        <family val="2"/>
      </rPr>
      <t>1</t>
    </r>
  </si>
  <si>
    <t xml:space="preserve">Monthly % Unemployment (2014) </t>
  </si>
  <si>
    <t xml:space="preserve">Poverty Rate </t>
  </si>
  <si>
    <t>Employment (2013)</t>
  </si>
  <si>
    <t>Compensation (2013)</t>
  </si>
  <si>
    <t>Output (2013)</t>
  </si>
  <si>
    <t>(Thousands)</t>
  </si>
  <si>
    <t>(Millions of Current Dollars)</t>
  </si>
  <si>
    <t>(Millions of Dollars)</t>
  </si>
  <si>
    <t>Matanuska Susitna Borough</t>
  </si>
  <si>
    <t xml:space="preserve">Construction Industry </t>
  </si>
  <si>
    <t xml:space="preserve">% Individuals Living in Poverty </t>
  </si>
  <si>
    <t xml:space="preserve">Employment in Thousands (2013) </t>
  </si>
  <si>
    <t xml:space="preserve">Output in Millions of Dollars (2013) </t>
  </si>
  <si>
    <t xml:space="preserve">Air Transport Industry </t>
  </si>
  <si>
    <t>Water Transport Industry</t>
  </si>
  <si>
    <t xml:space="preserve">Truck Transport Industry </t>
  </si>
  <si>
    <t xml:space="preserve">Recreation and Tourism </t>
  </si>
  <si>
    <t>Oil and Gas Industry</t>
  </si>
  <si>
    <t>Support Activities for Mining</t>
  </si>
  <si>
    <t>Utilities Industry</t>
  </si>
  <si>
    <t>General Housing Characteristics</t>
  </si>
  <si>
    <t>Vacant Housing Characteristics</t>
  </si>
  <si>
    <t>Police and Fire Protection</t>
  </si>
  <si>
    <t>Medical Services</t>
  </si>
  <si>
    <t>Number of Schools</t>
  </si>
  <si>
    <t>Revenues per Average Daily</t>
  </si>
  <si>
    <t>Utility Providers</t>
  </si>
  <si>
    <t>Local Tax Revenue</t>
  </si>
  <si>
    <t>Local Government Revenues</t>
  </si>
  <si>
    <t>Local Government Operating</t>
  </si>
  <si>
    <t>Timber Harvest</t>
  </si>
  <si>
    <t>Property Values</t>
  </si>
  <si>
    <t>Total Units (Average 2010-2014)</t>
  </si>
  <si>
    <t>Occupied Units (%) (Average 2010-2014)</t>
  </si>
  <si>
    <t>Median Value of Owner Occupied Units (Average 2010-2014)</t>
  </si>
  <si>
    <t>Median Gross Rent</t>
  </si>
  <si>
    <t>(Average 2010-2014)</t>
  </si>
  <si>
    <t>Number</t>
  </si>
  <si>
    <t>Number of Vacant Units (Average 2010-2014)</t>
  </si>
  <si>
    <t>Units for Sale</t>
  </si>
  <si>
    <t>Units for Rent</t>
  </si>
  <si>
    <t>Vacant for Seasonal, Recreational, or Occasional Use</t>
  </si>
  <si>
    <t>%</t>
  </si>
  <si>
    <t>Police Department</t>
  </si>
  <si>
    <t>Alaska State Trooper Post</t>
  </si>
  <si>
    <t>Nearest Law Enforcement Facility</t>
  </si>
  <si>
    <t>Fire Department</t>
  </si>
  <si>
    <t>Volunteer Firefighters</t>
  </si>
  <si>
    <t>No</t>
  </si>
  <si>
    <t>Talkeetna State Troopers Post</t>
  </si>
  <si>
    <t>Yes</t>
  </si>
  <si>
    <t>Wasilla State Troopers Post</t>
  </si>
  <si>
    <t>Anchorage</t>
  </si>
  <si>
    <t>Whittier</t>
  </si>
  <si>
    <t>Hospitals</t>
  </si>
  <si>
    <t>Health Clinics and Federally Qualified Health Centers</t>
  </si>
  <si>
    <t>Emergency Medical Services</t>
  </si>
  <si>
    <t>Trapper Creek EMS</t>
  </si>
  <si>
    <t>Sunshine Community Health Center</t>
  </si>
  <si>
    <t>Talkeetna Volunteer Fire/EMS Dept.</t>
  </si>
  <si>
    <t>Houston Volunteer Fire/EMS Dept</t>
  </si>
  <si>
    <t>Mat-Su Health Services; Mat-Su Public Health Center; Providence Matanuska Health Care</t>
  </si>
  <si>
    <t>Matanuska-Susitna Borough EMS</t>
  </si>
  <si>
    <t>Sunshine Community Health Center; Heart of Willow Medical Clinic</t>
  </si>
  <si>
    <t>Cantwell Clinic</t>
  </si>
  <si>
    <t>Cantwell Volunteer Ambulance</t>
  </si>
  <si>
    <t>Fairbanks Memorial Hospital; Bassett Army Community Hospital</t>
  </si>
  <si>
    <t>Interior Community Health Center; Chief Andrew Isaac Health Center; and others</t>
  </si>
  <si>
    <t>Chena-Goldstream Fire and Rescue; Fairbanks Fire Department; and others</t>
  </si>
  <si>
    <t>Alaska Native Medical Center; Alaska Regional Hospital; Providence Alaska Medical Center; St. Elias Hospital; Anchorage Military Hospital</t>
  </si>
  <si>
    <t>Anchorage Neighborhood Health Center; and others</t>
  </si>
  <si>
    <t>Anchorage Fire Department</t>
  </si>
  <si>
    <t>North Star Health Clinic-Chugachmiut; Seward Public Health Center</t>
  </si>
  <si>
    <t>Bear Creek Fire/EMS Dept.; Seward Volunteer Ambulance Corp.; Seward Fire Dept.</t>
  </si>
  <si>
    <t>Whittier Community Health Center</t>
  </si>
  <si>
    <t>Whittier Volunteer Fire/EMS Department</t>
  </si>
  <si>
    <r>
      <t>Grades Served</t>
    </r>
    <r>
      <rPr>
        <b/>
        <vertAlign val="superscript"/>
        <sz val="10"/>
        <color theme="1"/>
        <rFont val="Arial Narrow"/>
        <family val="2"/>
      </rPr>
      <t>1</t>
    </r>
  </si>
  <si>
    <t>Enrollment (FY2014)</t>
  </si>
  <si>
    <t>Matanuska-Susitna Borough School District</t>
  </si>
  <si>
    <t>P-12</t>
  </si>
  <si>
    <t>P-6</t>
  </si>
  <si>
    <t>—</t>
  </si>
  <si>
    <t>Denali Borough School District</t>
  </si>
  <si>
    <t>K-12</t>
  </si>
  <si>
    <t>Fairbanks North Star Borough School District</t>
  </si>
  <si>
    <t>Anchorage School District</t>
  </si>
  <si>
    <t>Kenai Peninsula Borough School District</t>
  </si>
  <si>
    <t>School District</t>
  </si>
  <si>
    <t>Revenue Per Average Daily Membership ($) (FY2014)</t>
  </si>
  <si>
    <t>Share of Funding by Source (FY2014)</t>
  </si>
  <si>
    <t>23.5% local, 68.6% state, 0.1% federal, 1.3% other, and 6.6% special revenue</t>
  </si>
  <si>
    <t>24.0% local, 69.2% state, 0.1% federal, 1.0% other, 5.7% special revenue</t>
  </si>
  <si>
    <t>23.6% local, 60.5% state, 6.9% federal, 0.5% other, 8.4% special revenue</t>
  </si>
  <si>
    <t xml:space="preserve">Anchorage School District </t>
  </si>
  <si>
    <t>32.2% local, 54.7% state, 3.3% federal, 1.1% other, 8.8% special revenue</t>
  </si>
  <si>
    <t>32.7% local, 58.9% state, 0.2% federal, 1.4% other, 6.8% special revenue</t>
  </si>
  <si>
    <t>Community Piped Water System Operator</t>
  </si>
  <si>
    <t>Community Piped Sewage System Operator</t>
  </si>
  <si>
    <t>Landfill Facility Operator</t>
  </si>
  <si>
    <t>Electric Utility Operator</t>
  </si>
  <si>
    <t>Natural Gas Utility Operator</t>
  </si>
  <si>
    <t> (none)</t>
  </si>
  <si>
    <t>(none)</t>
  </si>
  <si>
    <t>Borough</t>
  </si>
  <si>
    <t>Matanuska Electric Association</t>
  </si>
  <si>
    <t>Matanuska Electric Association-Golden Valley Electric Association Intertie</t>
  </si>
  <si>
    <t>City</t>
  </si>
  <si>
    <t>ENSTAR</t>
  </si>
  <si>
    <t>City/Private</t>
  </si>
  <si>
    <t>Golden Valley Electric Association</t>
  </si>
  <si>
    <t>Private/State</t>
  </si>
  <si>
    <t>Aurora Energy/Golden Valley Electric Association</t>
  </si>
  <si>
    <t>Alaska Industrial Development and Export Authority</t>
  </si>
  <si>
    <t>Chugach Electric Association/</t>
  </si>
  <si>
    <t xml:space="preserve">Anchorage Municipal Light and Power </t>
  </si>
  <si>
    <t>City of Seward</t>
  </si>
  <si>
    <t>Chugach Electric Association</t>
  </si>
  <si>
    <r>
      <t>Type of Area</t>
    </r>
    <r>
      <rPr>
        <vertAlign val="superscript"/>
        <sz val="10"/>
        <color theme="1"/>
        <rFont val="Arial Narrow"/>
        <family val="2"/>
      </rPr>
      <t>1,2</t>
    </r>
  </si>
  <si>
    <r>
      <t>Property Tax</t>
    </r>
    <r>
      <rPr>
        <b/>
        <vertAlign val="superscript"/>
        <sz val="10"/>
        <color theme="1"/>
        <rFont val="Arial Narrow"/>
        <family val="2"/>
      </rPr>
      <t xml:space="preserve">3 </t>
    </r>
    <r>
      <rPr>
        <b/>
        <sz val="10"/>
        <color theme="1"/>
        <rFont val="Arial Narrow"/>
        <family val="2"/>
      </rPr>
      <t>(2014)</t>
    </r>
  </si>
  <si>
    <t>Oil and Gas Property Tax (2014)</t>
  </si>
  <si>
    <t>Sales Tax (2014)</t>
  </si>
  <si>
    <r>
      <t>Special Tax</t>
    </r>
    <r>
      <rPr>
        <b/>
        <vertAlign val="superscript"/>
        <sz val="10"/>
        <color theme="1"/>
        <rFont val="Arial Narrow"/>
        <family val="2"/>
      </rPr>
      <t xml:space="preserve">3 </t>
    </r>
    <r>
      <rPr>
        <b/>
        <sz val="10"/>
        <color theme="1"/>
        <rFont val="Arial Narrow"/>
        <family val="2"/>
      </rPr>
      <t>(2014)</t>
    </r>
  </si>
  <si>
    <t>Second-Class Borough</t>
  </si>
  <si>
    <t>9.691 mills</t>
  </si>
  <si>
    <t>8% Bed Tax; 110 mills Tobacco Tax</t>
  </si>
  <si>
    <t>Second-Class City</t>
  </si>
  <si>
    <t>12.662 mills</t>
  </si>
  <si>
    <t>First-Class City</t>
  </si>
  <si>
    <t>9.662 mills</t>
  </si>
  <si>
    <t>Home-Rule Borough</t>
  </si>
  <si>
    <t>Severance Tax $.05/yard gravel-$.05 ton-coal; 7% Bed Tax</t>
  </si>
  <si>
    <t>12.97 mills</t>
  </si>
  <si>
    <t>8.0% Bed Tax; 8.0% Tobacco Tax; 5.0% Alcohol Tax</t>
  </si>
  <si>
    <t>Home Rule City</t>
  </si>
  <si>
    <t>16.905 mills</t>
  </si>
  <si>
    <t>Unified Home-Rule Municipality</t>
  </si>
  <si>
    <t>15.57 mills</t>
  </si>
  <si>
    <t>12.0% Bed Tax; 8.0% Car Rental Tax; 115.3 mills Tobacco Tax</t>
  </si>
  <si>
    <t>4.5 mills</t>
  </si>
  <si>
    <t>8.370 mills</t>
  </si>
  <si>
    <t>4.0% Bed Tax</t>
  </si>
  <si>
    <t>8.0 mills</t>
  </si>
  <si>
    <t>0.0-5.0% (seasonal)</t>
  </si>
  <si>
    <t>Property Tax</t>
  </si>
  <si>
    <t>Other Taxes</t>
  </si>
  <si>
    <t>Other Fees and Charges</t>
  </si>
  <si>
    <t>Inter-governmental Transfers</t>
  </si>
  <si>
    <t>Other Non-Tax Revenues</t>
  </si>
  <si>
    <t>Total</t>
  </si>
  <si>
    <t>$ Thousands (FY2014)</t>
  </si>
  <si>
    <t>General Government</t>
  </si>
  <si>
    <t>Public Works</t>
  </si>
  <si>
    <t>Public Safety</t>
  </si>
  <si>
    <t>Public Services</t>
  </si>
  <si>
    <t>Education</t>
  </si>
  <si>
    <t>Unit Name</t>
  </si>
  <si>
    <t>Operable Net Cubic</t>
  </si>
  <si>
    <t>Feet Available For Harvest (rounded)</t>
  </si>
  <si>
    <t>Proposed Harvest (Cubic Feet)</t>
  </si>
  <si>
    <t>Chulitna River</t>
  </si>
  <si>
    <t>(South Subunit)</t>
  </si>
  <si>
    <t>Mile 233</t>
  </si>
  <si>
    <t>Moose Creek</t>
  </si>
  <si>
    <t>Parks Highway</t>
  </si>
  <si>
    <t>TBD</t>
  </si>
  <si>
    <t>Rabideux Creek</t>
  </si>
  <si>
    <t>Susitna River Corridor</t>
  </si>
  <si>
    <t>Whiskers Creek South</t>
  </si>
  <si>
    <t>Location</t>
  </si>
  <si>
    <t>Parcel ID</t>
  </si>
  <si>
    <t>Owner</t>
  </si>
  <si>
    <t>Gross Acreage</t>
  </si>
  <si>
    <t>Land Appraised Value (2013)</t>
  </si>
  <si>
    <t>$/Acre</t>
  </si>
  <si>
    <t>Parcel borders Susitna River downstream from mouth of Watana Creek</t>
  </si>
  <si>
    <t>Tyonek Native Corporation</t>
  </si>
  <si>
    <t>Parcel borders Susitna River and lower portion of Watana Creek</t>
  </si>
  <si>
    <t>Ninilchik Native Association</t>
  </si>
  <si>
    <t>Parcel borders north shore of Stephan Lake</t>
  </si>
  <si>
    <t>Parcel borders west shore of Stephan Lake and includes a commercial fishing/hunting lodge</t>
  </si>
  <si>
    <t>Stephan Lake Holdings LLC</t>
  </si>
  <si>
    <t>Parcel borders Christiansen Lake near Talkeetna with road access</t>
  </si>
  <si>
    <t>Parcel borders Christiansen Lake near Talkeetna with road, electric, and telephone access</t>
  </si>
  <si>
    <t>Private</t>
  </si>
  <si>
    <t>Construction Activity</t>
  </si>
  <si>
    <t>Jobs</t>
  </si>
  <si>
    <t>Labor Income (2014$)</t>
  </si>
  <si>
    <t>Permanent Access Road</t>
  </si>
  <si>
    <t>Railroad Offloading Facility</t>
  </si>
  <si>
    <t>Site Development (Camp and Airstrip)</t>
  </si>
  <si>
    <t>Supply and Erect Camp (Camp and Airstrip)</t>
  </si>
  <si>
    <t>Main Civil Works</t>
  </si>
  <si>
    <t>Turbine and Generator Supply</t>
  </si>
  <si>
    <t>Transmission Line and Interconnection</t>
  </si>
  <si>
    <t>Site and Reservoir Clearing</t>
  </si>
  <si>
    <t>Air Transport Services</t>
  </si>
  <si>
    <t>Railroad Operations</t>
  </si>
  <si>
    <t>Camp Operations</t>
  </si>
  <si>
    <t>Annualized</t>
  </si>
  <si>
    <t>Business Sales (2014$)</t>
  </si>
  <si>
    <t xml:space="preserve">Median Gross Rent (Average 2010- 2014) </t>
  </si>
  <si>
    <t>Hotels/Motels</t>
  </si>
  <si>
    <t>Grades Served</t>
  </si>
  <si>
    <t>General Government ($ Thousands FY2014)</t>
  </si>
  <si>
    <t>Public Works  ($ Thousands FY2014)</t>
  </si>
  <si>
    <t>Public Safety ($ Thousands FY2014)</t>
  </si>
  <si>
    <t>Public Services ($ Thousands FY2014)</t>
  </si>
  <si>
    <t>Education ($ Thousands FY2014)</t>
  </si>
  <si>
    <t>Operable Net Cubic Feet Available For Harvest (rounded)</t>
  </si>
  <si>
    <t>Estimated Indirect &amp; Induced Table 1</t>
  </si>
  <si>
    <t>Estimated Indirect &amp; Induced Table 2</t>
  </si>
  <si>
    <t>Alaska Department of Labor and Workforce Development, Research &amp; Analysis Division (http://live.laborstats.alaska.gov/alari/)</t>
  </si>
  <si>
    <t>Alaska Department of Labor and Workforce Development, Research &amp; Analysis Division ( http://live.laborstats.alaska.gov/labforce/)</t>
  </si>
  <si>
    <t xml:space="preserve"> Alaska Department of Commerce, Community and Economic Development (https://www.commerce.alaska.gov/dcra/DCRAExternal)</t>
  </si>
  <si>
    <t>Alaska Department of Commerce, Community and Economic Development, Office of the State Assessor (https://www.commerce.alaska.gov/web/dcra/OfficeoftheStateAssessor/AlaskaSalesTaxInformation.aspx)</t>
  </si>
  <si>
    <t>Alaska Department of Commerce, Community and Economic Development (https://www.commerce.alaska.gov/dcra/dcrarepoext/Pages/FinancialDocumentsLibrary.aspx)</t>
  </si>
  <si>
    <t>Matanuska-Susitna Borough (http://maps.matsugov.us/webmaps/)</t>
  </si>
  <si>
    <t>U.S. Census Bureau (https://factfinder.census.gov/faces/nav/jsf/pages/index.xhtml)</t>
  </si>
  <si>
    <t xml:space="preserve">Compensation in Millions of Current Dollars (2013)  </t>
  </si>
  <si>
    <t>Compensation in Millions of Current Dollars (2013)</t>
  </si>
  <si>
    <r>
      <t xml:space="preserve">Compensation in Millions of Current Dollars (2013) </t>
    </r>
    <r>
      <rPr>
        <sz val="11"/>
        <color rgb="FFFF0000"/>
        <rFont val="Calibri"/>
        <family val="2"/>
        <scheme val="minor"/>
      </rPr>
      <t/>
    </r>
  </si>
  <si>
    <t>Table 5.1-1. Population Size and Density in Study Area</t>
  </si>
  <si>
    <t>Table 5.1-2. Age Characteristics in Study Area</t>
  </si>
  <si>
    <t>Table 5.1-4. Number of Resident Workers and Top Industries in Study Area</t>
  </si>
  <si>
    <t>Table 5.1-5. Median Household Income in Study Area</t>
  </si>
  <si>
    <t>Table 5.1-6. Annual Unemployment and Labor Force Participation Rate in Study Area</t>
  </si>
  <si>
    <t>Table 5.1-8. Poverty Rate in Study Area.</t>
  </si>
  <si>
    <t>Table 5.1-9. Construction Industry Employment, Income, and Output in Study Area</t>
  </si>
  <si>
    <t>Table 5.1-10. Air Transportation Industry Employment, Income, and Output in Study Area</t>
  </si>
  <si>
    <t>Table 5.1-11. Water Transportation Industry Employment, Income, and Output in Study Area</t>
  </si>
  <si>
    <t>Table 5.1-12. Truck Transportation Industry Employment, Income, and Output in Study Area</t>
  </si>
  <si>
    <r>
      <t>Table 5.1-13. Recreation and Tourism Industry Employment, Income, and Output in Study Area</t>
    </r>
    <r>
      <rPr>
        <b/>
        <vertAlign val="superscript"/>
        <sz val="11"/>
        <color theme="1"/>
        <rFont val="Calibri"/>
        <family val="2"/>
        <scheme val="minor"/>
      </rPr>
      <t>1</t>
    </r>
  </si>
  <si>
    <t>Table 5.1-14. Oil and Gas Industry Employment, Income, and Output in Study Area</t>
  </si>
  <si>
    <r>
      <t>Table 5.1-16. Utilities Industry Employment, Income, and Output in Study</t>
    </r>
    <r>
      <rPr>
        <b/>
        <vertAlign val="superscript"/>
        <sz val="11"/>
        <color theme="1"/>
        <rFont val="Calibri"/>
        <family val="2"/>
        <scheme val="minor"/>
      </rPr>
      <t>1</t>
    </r>
  </si>
  <si>
    <t>Table 5.1-17. General Housing Characteristics in Study Area</t>
  </si>
  <si>
    <t>Table 5.1-18. Vacant Housing Characteristics in Study Area</t>
  </si>
  <si>
    <t>Table 5.1-19. Police and Fire Protection Services in Study Area</t>
  </si>
  <si>
    <t>Table 5.1-20. Medical Services in Study Area</t>
  </si>
  <si>
    <t>Table 5.1-21. Number of Schools, Grade Levels, and Enrollment in Study Area</t>
  </si>
  <si>
    <t>Table 5.1-22. Revenue per Average Daily Membership and Funding Sources</t>
  </si>
  <si>
    <t>Table 5.1-23. Utility Providers in Study Area</t>
  </si>
  <si>
    <t>Table 5.1-24. Local Tax Revenue Sources in Study Area</t>
  </si>
  <si>
    <r>
      <t>Table 5.1-25. Local Government Revenues by Source in Study Area</t>
    </r>
    <r>
      <rPr>
        <b/>
        <vertAlign val="superscript"/>
        <sz val="11"/>
        <color theme="1"/>
        <rFont val="Calibri"/>
        <family val="2"/>
        <scheme val="minor"/>
      </rPr>
      <t>1</t>
    </r>
  </si>
  <si>
    <t>Table 5.1-26. Local Government Operating Expenditures by Category in Study Area</t>
  </si>
  <si>
    <t>Table 5.1-27. Timber Harvest in Selected Natural Resource Management Units of the Matanuska-Susitna Borough</t>
  </si>
  <si>
    <t>Table 5.1-28. Property Values of Selected Land Parcels in the Study Area</t>
  </si>
  <si>
    <t>Table 5.2-2. Estimated Indirect and Induced Business Sales Resulting from Project Construction by Activity</t>
  </si>
  <si>
    <t xml:space="preserve">Table 5.2-1. Estimated Indirect and Induced Jobs and Labor Income Resulting from Project Construction by Activity </t>
  </si>
  <si>
    <t>Table 5.1-3.  Racial and Ethnic Composition in Study Area</t>
  </si>
  <si>
    <t xml:space="preserve">Regional Economic Models Inc. (REMI) </t>
  </si>
  <si>
    <t>Northern Economics (2015) based on data in AEA (2014)</t>
  </si>
  <si>
    <t>Alaska Department of Education and Early Development ( https://education.alaska.gov/stats/)</t>
  </si>
  <si>
    <t>This sheet displays the average percentage of individuals living in poverty in each study area as shown in Table 5.1-8. Poverty Rate in Study Area.</t>
  </si>
  <si>
    <t>This sheet displays construction industry employment, income and output for each study area as shown in Table 5.1-9. Construction Industry Employment, Income, and Output in Study Area</t>
  </si>
  <si>
    <t>This  sheet displays water transportation industry employment, income and output data in the study area for 2013. 
Table 5.1-11.  Water Transportation Industry Employment, Income, and Output in Study Area</t>
  </si>
  <si>
    <t>Alaska Department of Education and Early Development</t>
  </si>
  <si>
    <t>( http://www.eed.state.ak.us/stats/)</t>
  </si>
  <si>
    <t xml:space="preserve">Land Appraised Value (2013) </t>
  </si>
  <si>
    <t xml:space="preserve">Labor Income </t>
  </si>
  <si>
    <t xml:space="preserve">Business Sales </t>
  </si>
  <si>
    <t>$/acre</t>
  </si>
  <si>
    <t>Operable Net Cubic Feet Available For Harvest (rounded) in selected natural resource management units</t>
  </si>
  <si>
    <t xml:space="preserve">Revenue Per Average Daily Membership </t>
  </si>
  <si>
    <t xml:space="preserve">Source of funding by percentage per district </t>
  </si>
  <si>
    <t xml:space="preserve">Compensation for work </t>
  </si>
  <si>
    <t>This sheet displays age groups (&lt;16, 16-64, &gt;64) and the median age of the population in the study area as shown in Table 5.1-2. Age Characteristics in Study Area</t>
  </si>
  <si>
    <t>This sheet displays the population size and density within the study area as shown in Table 5.1-1. Population Size and Density in Study Area</t>
  </si>
  <si>
    <t>This sheet  displays the  number of resident workers and the top three industries of residential employment located within each study area in 2014 as shown in Table 5.1-4. Number of Resident Workers and Top Industries in Study Area</t>
  </si>
  <si>
    <t>This sheet displays the average  median household income of households located within the study area from 2010 through 2014 as shown in Table 5.1-5. Median Household Income in Study Area</t>
  </si>
  <si>
    <t>This sheet displays the  annual unemployment rate and  percent not in labor force in each study area as shown in Table 5.1-6. Annual Unemployment and Labor Force Participation Rate in Study Area</t>
  </si>
  <si>
    <t>This sheet lists the  unemployment rate (%) by month for 2014 in each study area as shown in Table 5.1-7. Monthly Unemployment Rate in Study Area</t>
  </si>
  <si>
    <t>This sheet displays truck transportation industry employment, income and output data in the study area for 2013 as shown in Table 5.1-12. Truck Transportation Industry Employment, Income, and Output in Study Area</t>
  </si>
  <si>
    <t>This sheet displays recreation and tourism industry employment, income and output data in the survey area for 2013 as shown in Table 5.1-13.  Recreation and Tourism Industry Employment, Income, and Output in Study Area</t>
  </si>
  <si>
    <t>This sheet displays oil and gas industry employment, income and output data within each study are as shown in   Table 5.1-14. Oil and Gas Industry Employment, Income, and Output in Study Area</t>
  </si>
  <si>
    <t>This sheet displays  support activities for the mining industry  employment, income and output within each study area for 2013 as shown in Table 5.1-15. Support Activities for Mining Industry Employment, Income, and Output in Study Area</t>
  </si>
  <si>
    <t>This sheet displays employment, income and output data for the utilities industry in each study area for 2013 as shown in Table 5.1-16. Utilities Industry Employment, Income, and Output in Study Area</t>
  </si>
  <si>
    <t>This sheet displays the general housing characteristics including total united, occupied units(%), median value of owner occupied units, and median gross rent in each study area as shown in Table 5.1-17. General Housing Characteristics in Study Area</t>
  </si>
  <si>
    <t>This sheet displays the vacant housing characteristics in each study area including the number of vacant units (average 2010-2014), united for sale, unites for rent, vacant for seasonal, recreation or occasional use, and hotels/motels as shown in Table 5.1-18. Vacant Housing Characteristics in Study Area</t>
  </si>
  <si>
    <t>This sheet displays the police and fire protection services within each study area including whether or not it has a police department, Alaska state trooper post, fire department, volunteer firefighters, and the nearest law enforcement facility as shown in Table 5.1-19. Police and Fire Protection Services in Study Area</t>
  </si>
  <si>
    <t>This sheet displays the medical services available in each area including hospitals, health clinics and federally qualified health centers, and emergency medical services as shown in Table 5.1-20. Medical Services in Study Area</t>
  </si>
  <si>
    <t>This sheet displays the number of schools, grades served and enrollment (2014) in each study area as shown in Table 5.1-21. Number of Schools, Grade Levels, and Enrollment in Study Area</t>
  </si>
  <si>
    <t xml:space="preserve">This sheet displays the revenue per average daily membership (FY2014) and the share of funding by source for each school district in the study area as shown in Table 5.1-22. Revenue per Average Daily Membership and Funding Sources 
</t>
  </si>
  <si>
    <t xml:space="preserve">
This sheet lists name of the utility provider (if any)  for each utility in each study area as shown in Table 5.1-23.  Utility Providers in Study Area</t>
  </si>
  <si>
    <t>This sheet displays the type of area and the  local tax revenue sources  for each study area as shown in Table 5.1-24. Local Tax Revenue Sources in Study Area</t>
  </si>
  <si>
    <t>This sheet displays the local government revenue sources in each study area for FY2014 in dollars as shown in Table 5.1-25.  Local Government Revenues by Source in Study Area</t>
  </si>
  <si>
    <t>This sheet displays the local government operating expenditures by category in each study area as shown by Table 5.1-26. Local Government Operating Expenditures by Category in Study Area</t>
  </si>
  <si>
    <t>This sheet displays the yearly timber harvest between 2013-2017 in selected natural resource management units of the  Matanuska- Susitna Borough as shown in Table 5.1-27.  Timber Harvest in Selected Natural Resource Management Units of the Matanuska-Susitna Borough</t>
  </si>
  <si>
    <t>This sheet displays the parcel ID, owner, gross acreage,  land apprised value (2013) , and the dollar per acre value for selected land parcels in the study area as shown in Table 5.1-28. Property Values of Selected Land Parcels in the Study Area</t>
  </si>
  <si>
    <t xml:space="preserve">Table 5.1-7. Monthly Unemployment Rate in Study Area (2014) </t>
  </si>
  <si>
    <t xml:space="preserve">Alaska Department of Commerce, Community and Economic Development, Corporations, Business and Professional Licensing: https://www.commerce.alaska.gov/CBP/Main/CBPLSearch.aspx?mode=BL </t>
  </si>
  <si>
    <t>https://factfinder.census.gov/bkmk/table/1.0/en/ACS/14_5YR/B25004/0400000US02|0500000US02020|0500000US02068|0500000US02090|0500000US02122|0500000US02170|1600000US0210150|1600000US0212350|1600000US0224230|1600000US0233800|1600000US0261788|1600000US0268560|1600000US0274830|1600000US0278680|1600000US0283080|1600000US0284510|1600000US0285280</t>
  </si>
  <si>
    <t xml:space="preserve">U.S. Census Bureau: https://factfinder.census.gov/bkmk/table/1.0/en/ACS/14_5YR/DP04/0400000US02|0500000US02020|0500000US02068|0500000US02090|0500000US02122|0500000US02170|1600000US0210150|1600000US0212350|1600000US0224230|1600000US0233800|1600000US0261788|1600000US0268560|1600000US0274830|1600000US0278680|1600000US0283080|1600000US0284510|1600000US0285280
</t>
  </si>
  <si>
    <t xml:space="preserve">Total units within the state of Alaska, boroughs and communities included in the study area averaged between 2010 and 2014 </t>
  </si>
  <si>
    <t xml:space="preserve">Community level data: U.S. Census Bureau: https://factfinder.census.gov/bkmk/table/1.0/en/ACS/14_5YR/S1701/1600000US0210150|1600000US0212350|1600000US0224230|1600000US0233800|1600000US0261788|1600000US0268560|1600000US0274830|1600000US0278680|1600000US0283080|1600000US0284510|1600000US0285280
</t>
  </si>
  <si>
    <t xml:space="preserve">State and Borough level data: https://www.census.gov/did/www/saipe/downloads/estmod14/est14_AK.txt
</t>
  </si>
  <si>
    <t>Kenai Peninsula Borough: http://live.laborstats.alaska.gov/labforce/labdataall.cfm?s=14&amp;a=0</t>
  </si>
  <si>
    <t>Municipality of Anchorage: http://live.laborstats.alaska.gov/labforce/labdataall.cfm?s=5&amp;a=0</t>
  </si>
  <si>
    <t>Fairbanks North Star Borough: http://live.laborstats.alaska.gov/labforce/labdataall.cfm?s=10&amp;a=0</t>
  </si>
  <si>
    <t>Denali Borough:  http://live.laborstats.alaska.gov/labforce/labdataall.cfm?s=8&amp;a=0</t>
  </si>
  <si>
    <t>Matanuska-Susitna Borough: http://live.laborstats.alaska.gov/labforce/labdata.cfm?s=19&amp;a=0</t>
  </si>
  <si>
    <t>State of Alaska: http://live.laborstats.alaska.gov/labforce/labdata.cfm?s=2&amp;a=0</t>
  </si>
  <si>
    <t>U.S. Census Bureau: https://factfinder.census.gov/bkmk/table/1.0/en/ACS/14_5YR/S2301/0400000US02|0500000US02020|0500000US02068|0500000US02090|0500000US02122|0500000US02170|1600000US0210150|1600000US0212350|1600000US0224230|1600000US0233800|1600000US0261788|1600000US0268560|1600000US0274830|1600000US0278680|1600000US0283080|1600000US0285280</t>
  </si>
  <si>
    <t xml:space="preserve">Kenai Peninsula Borough: http://live.laborstats.alaska.gov/labforce/labdataall.cfm?s=14&amp;a=0
</t>
  </si>
  <si>
    <t xml:space="preserve">Municipality of Anchorage: http://live.laborstats.alaska.gov/labforce/labdataall.cfm?s=5&amp;a=0
</t>
  </si>
  <si>
    <t xml:space="preserve">Fairbanks North Star Borough: http://live.laborstats.alaska.gov/labforce/labdataall.cfm?s=10&amp;a=0
</t>
  </si>
  <si>
    <t xml:space="preserve">Denali Borough: http://live.laborstats.alaska.gov/labforce/labdataall.cfm?s=8&amp;a=0
</t>
  </si>
  <si>
    <t xml:space="preserve">Matanuska-Susitna Borough: http://live.laborstats.alaska.gov/labforce/labdata.cfm?s=19&amp;a=0
</t>
  </si>
  <si>
    <t xml:space="preserve">U.S. Census Bureau (https://factfinder.census.gov/bkmk/table/1.0/en/ACS/14_5YR/S1903/0400000US02|0500000US02020|0500000US02068|0500000US02090|0500000US02122|0500000US02170|1600000US0210150|1600000US0212350|1600000US0224230|1600000US0233800|1600000US0261788|1600000US0268560|1600000US0274830|1600000US0278680|1600000US0283080|1600000US0284510|1600000US0285280)
</t>
  </si>
  <si>
    <t>Top Three Industries by Percent of Total Resident Employment within the state of Alaska, boroughs and communities included in the study area for 2014</t>
  </si>
  <si>
    <t xml:space="preserve">Alaska Department of Labor and Workforce Development, Research &amp; Analysis Division (http://live.laborstats.alaska.gov/alari/details.cfm?yr=2014&amp;dst=01&amp;dst=03&amp;dst=04&amp;dst=02&amp;dst=06&amp;dst=09&amp;dst=07&amp;r=0&amp;b=0&amp;p=0)
</t>
  </si>
  <si>
    <t>U.S. Census Bureau:
(https://factfinder.census.gov/bkmk/table/1.0/en/ACS/14_5YR/B02001/0400000US02|0500000US02020|0500000US02068|0500000US02090|0500000US02122|0500000US02170|1600000US0210150|1600000US0212350|1600000US0224230|1600000US0233800|1600000US0261788|1600000US0268560|1600000US0274830|1600000US0278680|1600000US0283080|1600000US0284510|1600000US0285280</t>
  </si>
  <si>
    <t xml:space="preserve">U.S. Census Bureau: https://factfinder.census.gov/bkmk/table/1.0/en/ACS/14_5YR/B01002/0400000US02|0500000US02020|0500000US02068|0500000US02090|0500000US02122|0500000US02170|1600000US0210150|1600000US0212350|1600000US0224230|1600000US0233800|1600000US0261788|1600000US0268560|1600000US0274830|1600000US0278680|1600000US0283080|1600000US0284510|1600000US0285280 </t>
  </si>
  <si>
    <t>Average age of population  within the state of Alaska, boroughs and communities  included in the study area between 2010-2014</t>
  </si>
  <si>
    <t>population density in 2014 within the state of Alaska, boroughs and communities  included in the study area</t>
  </si>
  <si>
    <t>U.S. Census Bureau: https://factfinder.census.gov/bkmk/table/1.0/en/DEC/00_SF1/GCTPH1.ST10?slice=GEO~0400000US02</t>
  </si>
  <si>
    <t>population density in 2000 within the state of Alaska, boroughs and communities  included in the study area</t>
  </si>
  <si>
    <t>Alaska Department of Labor and Workforce Development, Research &amp; Analysis Division: http://live.laborstats.alaska.gov/pop/estimates/data/TotalPopulationPlace.xls</t>
  </si>
  <si>
    <t>Population in 2014 within the state of Alaska, boroughs and communities  included in the study area</t>
  </si>
  <si>
    <t>Alaska Department of Labor and Workforce Development, Research &amp; Analysis Division: http://live.laborstats.alaska.gov/pop/estimates/data/TotalPopulationPlace_2000to2010.xls</t>
  </si>
  <si>
    <t>Population in 2000 within the state of Alaska, boroughs and communities  included in the study area</t>
  </si>
  <si>
    <t>Source: U.S. Census Bureau (2016b)</t>
  </si>
  <si>
    <r>
      <t xml:space="preserve">4 </t>
    </r>
    <r>
      <rPr>
        <sz val="9"/>
        <color theme="1"/>
        <rFont val="Arial Narrow"/>
        <family val="2"/>
      </rPr>
      <t>Minority = 100 percent minus “White, non-Hispanic”</t>
    </r>
  </si>
  <si>
    <r>
      <t xml:space="preserve">3 </t>
    </r>
    <r>
      <rPr>
        <sz val="9"/>
        <color theme="1"/>
        <rFont val="Arial Narrow"/>
        <family val="2"/>
      </rPr>
      <t>Of any race</t>
    </r>
  </si>
  <si>
    <r>
      <t xml:space="preserve">2 </t>
    </r>
    <r>
      <rPr>
        <sz val="9"/>
        <color theme="1"/>
        <rFont val="Arial Narrow"/>
        <family val="2"/>
      </rPr>
      <t>Alone or in combination with one or more other races</t>
    </r>
  </si>
  <si>
    <r>
      <t xml:space="preserve">1 </t>
    </r>
    <r>
      <rPr>
        <sz val="9"/>
        <color theme="1"/>
        <rFont val="Arial Narrow"/>
        <family val="2"/>
      </rPr>
      <t>Alone</t>
    </r>
  </si>
  <si>
    <t>Whittier city, Alaska</t>
  </si>
  <si>
    <t>Seward city, Alaska</t>
  </si>
  <si>
    <t>n/a</t>
  </si>
  <si>
    <t>Kenai Peninsula Borough, Alaska</t>
  </si>
  <si>
    <t>Anchorage Municipality, Alaska</t>
  </si>
  <si>
    <t>Fairbanks city, Alaska</t>
  </si>
  <si>
    <t>Fairbanks North Star Borough, Alaska</t>
  </si>
  <si>
    <t>Cantwell CDP, Alaska</t>
  </si>
  <si>
    <t>Denali Borough, Alaska</t>
  </si>
  <si>
    <t>Willow CDP, Alaska</t>
  </si>
  <si>
    <t>Wasilla city, Alaska</t>
  </si>
  <si>
    <t>Trapper Creek CDP, Alaska</t>
  </si>
  <si>
    <t>Talkeetna CDP, Alaska</t>
  </si>
  <si>
    <t>Point MacKenzie CDP, Alaska</t>
  </si>
  <si>
    <t>Houston city, Alaska</t>
  </si>
  <si>
    <t>Matanuska-Susitna Borough, Alaska</t>
  </si>
  <si>
    <t>Alaska</t>
  </si>
  <si>
    <r>
      <t>Minority</t>
    </r>
    <r>
      <rPr>
        <b/>
        <vertAlign val="superscript"/>
        <sz val="9"/>
        <color theme="1"/>
        <rFont val="Arial Narrow"/>
        <family val="2"/>
      </rPr>
      <t>d</t>
    </r>
    <r>
      <rPr>
        <b/>
        <sz val="9"/>
        <color theme="1"/>
        <rFont val="Arial Narrow"/>
        <family val="2"/>
      </rPr>
      <t xml:space="preserve"> </t>
    </r>
  </si>
  <si>
    <r>
      <t>Hispanic or Latino</t>
    </r>
    <r>
      <rPr>
        <b/>
        <vertAlign val="superscript"/>
        <sz val="9"/>
        <color theme="1"/>
        <rFont val="Arial Narrow"/>
        <family val="2"/>
      </rPr>
      <t>c</t>
    </r>
  </si>
  <si>
    <r>
      <t>Asian</t>
    </r>
    <r>
      <rPr>
        <b/>
        <vertAlign val="superscript"/>
        <sz val="9"/>
        <color theme="1"/>
        <rFont val="Arial Narrow"/>
        <family val="2"/>
      </rPr>
      <t>b</t>
    </r>
  </si>
  <si>
    <r>
      <t>Native Hawaiian and Other Pacific Islander</t>
    </r>
    <r>
      <rPr>
        <b/>
        <vertAlign val="superscript"/>
        <sz val="9"/>
        <color theme="1"/>
        <rFont val="Arial Narrow"/>
        <family val="2"/>
      </rPr>
      <t>b</t>
    </r>
  </si>
  <si>
    <r>
      <t>Alaska Native and American Indian</t>
    </r>
    <r>
      <rPr>
        <b/>
        <vertAlign val="superscript"/>
        <sz val="9"/>
        <color theme="1"/>
        <rFont val="Arial Narrow"/>
        <family val="2"/>
      </rPr>
      <t>b</t>
    </r>
  </si>
  <si>
    <r>
      <t>Black or African American</t>
    </r>
    <r>
      <rPr>
        <b/>
        <vertAlign val="superscript"/>
        <sz val="9"/>
        <color theme="1"/>
        <rFont val="Arial Narrow"/>
        <family val="2"/>
      </rPr>
      <t>b</t>
    </r>
  </si>
  <si>
    <r>
      <t>White</t>
    </r>
    <r>
      <rPr>
        <b/>
        <vertAlign val="superscript"/>
        <sz val="9"/>
        <color theme="1"/>
        <rFont val="Arial Narrow"/>
        <family val="2"/>
      </rPr>
      <t>a</t>
    </r>
  </si>
  <si>
    <t>Table 5.1.1.13-1. Racial and Ethnic Composition in Study Area</t>
  </si>
  <si>
    <t>Margin of Error</t>
  </si>
  <si>
    <t>Estimate</t>
  </si>
  <si>
    <t>Minority</t>
  </si>
  <si>
    <t>Hispanic or Latino</t>
  </si>
  <si>
    <t>Asian</t>
  </si>
  <si>
    <t>Native Hawaiian and Other Pacific Islander</t>
  </si>
  <si>
    <t>Alaska Native and American Indian</t>
  </si>
  <si>
    <t>Black or African American</t>
  </si>
  <si>
    <t>White</t>
  </si>
  <si>
    <t>Measure</t>
  </si>
  <si>
    <t>+/-9</t>
  </si>
  <si>
    <t>+/-46</t>
  </si>
  <si>
    <t>+/-34</t>
  </si>
  <si>
    <t>+/-282</t>
  </si>
  <si>
    <t>+/-298</t>
  </si>
  <si>
    <t>0</t>
  </si>
  <si>
    <t>64</t>
  </si>
  <si>
    <t>50</t>
  </si>
  <si>
    <t>14</t>
  </si>
  <si>
    <t>13</t>
  </si>
  <si>
    <t>61</t>
  </si>
  <si>
    <t>1,742</t>
  </si>
  <si>
    <t>1,880</t>
  </si>
  <si>
    <t>1,944</t>
  </si>
  <si>
    <t>+/-16</t>
  </si>
  <si>
    <t>+/-12</t>
  </si>
  <si>
    <t>+/-70</t>
  </si>
  <si>
    <t>+/-78</t>
  </si>
  <si>
    <t>7</t>
  </si>
  <si>
    <t>2</t>
  </si>
  <si>
    <t>8</t>
  </si>
  <si>
    <t>17</t>
  </si>
  <si>
    <t>11</t>
  </si>
  <si>
    <t>10</t>
  </si>
  <si>
    <t>26</t>
  </si>
  <si>
    <t>168</t>
  </si>
  <si>
    <t>229</t>
  </si>
  <si>
    <t>246</t>
  </si>
  <si>
    <t>+/-32</t>
  </si>
  <si>
    <t>+/-123</t>
  </si>
  <si>
    <t>+/-186</t>
  </si>
  <si>
    <t>+/-139</t>
  </si>
  <si>
    <t>+/-47</t>
  </si>
  <si>
    <t>28</t>
  </si>
  <si>
    <t>12</t>
  </si>
  <si>
    <t>40</t>
  </si>
  <si>
    <t>211</t>
  </si>
  <si>
    <t>291</t>
  </si>
  <si>
    <t>800</t>
  </si>
  <si>
    <t>177</t>
  </si>
  <si>
    <t>435</t>
  </si>
  <si>
    <t>179</t>
  </si>
  <si>
    <t>6,510</t>
  </si>
  <si>
    <t>8,115</t>
  </si>
  <si>
    <t>8,406</t>
  </si>
  <si>
    <t>+/-15</t>
  </si>
  <si>
    <t>+/-211</t>
  </si>
  <si>
    <t>+/-210</t>
  </si>
  <si>
    <t>9</t>
  </si>
  <si>
    <t>21</t>
  </si>
  <si>
    <t>418</t>
  </si>
  <si>
    <t>439</t>
  </si>
  <si>
    <t>448</t>
  </si>
  <si>
    <t>+/-35</t>
  </si>
  <si>
    <t>+/-144</t>
  </si>
  <si>
    <t>1</t>
  </si>
  <si>
    <t>34</t>
  </si>
  <si>
    <t>6</t>
  </si>
  <si>
    <t>466</t>
  </si>
  <si>
    <t>507</t>
  </si>
  <si>
    <t>508</t>
  </si>
  <si>
    <t>+/-42</t>
  </si>
  <si>
    <t>+/-152</t>
  </si>
  <si>
    <t>+/-26</t>
  </si>
  <si>
    <t>3</t>
  </si>
  <si>
    <t>44</t>
  </si>
  <si>
    <t>47</t>
  </si>
  <si>
    <t>268</t>
  </si>
  <si>
    <t>436</t>
  </si>
  <si>
    <t>55</t>
  </si>
  <si>
    <t>1,781</t>
  </si>
  <si>
    <t>2,599</t>
  </si>
  <si>
    <t>2,646</t>
  </si>
  <si>
    <t>+/-7</t>
  </si>
  <si>
    <t>+/-6</t>
  </si>
  <si>
    <t>+/-20</t>
  </si>
  <si>
    <t>+/-136</t>
  </si>
  <si>
    <t>+/-137</t>
  </si>
  <si>
    <t>4</t>
  </si>
  <si>
    <t>22</t>
  </si>
  <si>
    <t>110</t>
  </si>
  <si>
    <t>310</t>
  </si>
  <si>
    <t>464</t>
  </si>
  <si>
    <t>473</t>
  </si>
  <si>
    <t>+/-23</t>
  </si>
  <si>
    <t>+/-105</t>
  </si>
  <si>
    <t>+/-189</t>
  </si>
  <si>
    <t>+/-191</t>
  </si>
  <si>
    <t>48</t>
  </si>
  <si>
    <t>215</t>
  </si>
  <si>
    <t>35</t>
  </si>
  <si>
    <t>5</t>
  </si>
  <si>
    <t>167</t>
  </si>
  <si>
    <t>1,563</t>
  </si>
  <si>
    <t>2,010</t>
  </si>
  <si>
    <t>2,058</t>
  </si>
  <si>
    <t>+/-133</t>
  </si>
  <si>
    <t>+/-170</t>
  </si>
  <si>
    <t>+/-464</t>
  </si>
  <si>
    <t>+/-469</t>
  </si>
  <si>
    <t>+/-473</t>
  </si>
  <si>
    <t>+/-591</t>
  </si>
  <si>
    <t>+/-57</t>
  </si>
  <si>
    <t>216</t>
  </si>
  <si>
    <t>92</t>
  </si>
  <si>
    <t>308</t>
  </si>
  <si>
    <t>697</t>
  </si>
  <si>
    <t>102</t>
  </si>
  <si>
    <t>83</t>
  </si>
  <si>
    <t>2,149</t>
  </si>
  <si>
    <t>3,385</t>
  </si>
  <si>
    <t>2,206</t>
  </si>
  <si>
    <t>2,234</t>
  </si>
  <si>
    <t>424</t>
  </si>
  <si>
    <t>1,434</t>
  </si>
  <si>
    <t>2,595</t>
  </si>
  <si>
    <t>2,731</t>
  </si>
  <si>
    <t>19,297</t>
  </si>
  <si>
    <t>28,715</t>
  </si>
  <si>
    <t>32,100</t>
  </si>
  <si>
    <t>+/-8</t>
  </si>
  <si>
    <t>27</t>
  </si>
  <si>
    <t>161</t>
  </si>
  <si>
    <t>197</t>
  </si>
  <si>
    <t>+/-86</t>
  </si>
  <si>
    <t>+/-92</t>
  </si>
  <si>
    <t>+/-192</t>
  </si>
  <si>
    <t>*****</t>
  </si>
  <si>
    <t>+/-410</t>
  </si>
  <si>
    <t>+/-408</t>
  </si>
  <si>
    <t>267</t>
  </si>
  <si>
    <t>113</t>
  </si>
  <si>
    <t>380</t>
  </si>
  <si>
    <t>535</t>
  </si>
  <si>
    <t>156</t>
  </si>
  <si>
    <t>77</t>
  </si>
  <si>
    <t>2,829</t>
  </si>
  <si>
    <t>3,982</t>
  </si>
  <si>
    <t>6,146</t>
  </si>
  <si>
    <t>6,150</t>
  </si>
  <si>
    <t>118</t>
  </si>
  <si>
    <t>243</t>
  </si>
  <si>
    <t>1,289</t>
  </si>
  <si>
    <t>4,849</t>
  </si>
  <si>
    <t>768</t>
  </si>
  <si>
    <t>76,444</t>
  </si>
  <si>
    <t>89,861</t>
  </si>
  <si>
    <t>93,843</t>
  </si>
  <si>
    <t>+/-114</t>
  </si>
  <si>
    <t>+/-118</t>
  </si>
  <si>
    <t>+/-169</t>
  </si>
  <si>
    <t>+/-355</t>
  </si>
  <si>
    <t>192</t>
  </si>
  <si>
    <t>112</t>
  </si>
  <si>
    <t>304</t>
  </si>
  <si>
    <t>235</t>
  </si>
  <si>
    <t>189</t>
  </si>
  <si>
    <t>1,232</t>
  </si>
  <si>
    <t>1,982</t>
  </si>
  <si>
    <t>2,869</t>
  </si>
  <si>
    <t>2,873</t>
  </si>
  <si>
    <t>73</t>
  </si>
  <si>
    <t>46</t>
  </si>
  <si>
    <t>667</t>
  </si>
  <si>
    <t>4,213</t>
  </si>
  <si>
    <t>314</t>
  </si>
  <si>
    <t>46,519</t>
  </si>
  <si>
    <t>54,705</t>
  </si>
  <si>
    <t>56,687</t>
  </si>
  <si>
    <t>+/-231</t>
  </si>
  <si>
    <t>+/-250</t>
  </si>
  <si>
    <t>+/-475</t>
  </si>
  <si>
    <t>+/-663</t>
  </si>
  <si>
    <t>+/-664</t>
  </si>
  <si>
    <t>520</t>
  </si>
  <si>
    <t>191</t>
  </si>
  <si>
    <t>711</t>
  </si>
  <si>
    <t>803</t>
  </si>
  <si>
    <t>287</t>
  </si>
  <si>
    <t>255</t>
  </si>
  <si>
    <t>4,750</t>
  </si>
  <si>
    <t>6,857</t>
  </si>
  <si>
    <t>6,969</t>
  </si>
  <si>
    <t>6,997</t>
  </si>
  <si>
    <t>94</t>
  </si>
  <si>
    <t>479</t>
  </si>
  <si>
    <t>2,648</t>
  </si>
  <si>
    <t>6,011</t>
  </si>
  <si>
    <t>4,228</t>
  </si>
  <si>
    <t>72,005</t>
  </si>
  <si>
    <t>92,462</t>
  </si>
  <si>
    <t>99,319</t>
  </si>
  <si>
    <t>+/-53</t>
  </si>
  <si>
    <t>+/-38</t>
  </si>
  <si>
    <t>+/-145</t>
  </si>
  <si>
    <t>+/-126</t>
  </si>
  <si>
    <t>49</t>
  </si>
  <si>
    <t>96</t>
  </si>
  <si>
    <t>69</t>
  </si>
  <si>
    <t>39</t>
  </si>
  <si>
    <t>1,731</t>
  </si>
  <si>
    <t>1,999</t>
  </si>
  <si>
    <t>2,048</t>
  </si>
  <si>
    <t>+/-514</t>
  </si>
  <si>
    <t>+/-601</t>
  </si>
  <si>
    <t>+/-846</t>
  </si>
  <si>
    <t>+/-1,277</t>
  </si>
  <si>
    <t>+/-1,274</t>
  </si>
  <si>
    <t>2,493</t>
  </si>
  <si>
    <t>1,520</t>
  </si>
  <si>
    <t>4,013</t>
  </si>
  <si>
    <t>4,263</t>
  </si>
  <si>
    <t>225</t>
  </si>
  <si>
    <t>555</t>
  </si>
  <si>
    <t>1,152</t>
  </si>
  <si>
    <t>982</t>
  </si>
  <si>
    <t>13,497</t>
  </si>
  <si>
    <t>24,687</t>
  </si>
  <si>
    <t>23,537</t>
  </si>
  <si>
    <t>353</t>
  </si>
  <si>
    <t>23,890</t>
  </si>
  <si>
    <t>395</t>
  </si>
  <si>
    <t>6,278</t>
  </si>
  <si>
    <t>24,725</t>
  </si>
  <si>
    <t>19,482</t>
  </si>
  <si>
    <t>16,625</t>
  </si>
  <si>
    <t>182,096</t>
  </si>
  <si>
    <t>273,491</t>
  </si>
  <si>
    <t>298,178</t>
  </si>
  <si>
    <t>+/-571</t>
  </si>
  <si>
    <t>+/-702</t>
  </si>
  <si>
    <t>+/-1,096</t>
  </si>
  <si>
    <t>+/-1,549</t>
  </si>
  <si>
    <t>+/-1,551</t>
  </si>
  <si>
    <t>4,166</t>
  </si>
  <si>
    <t>2,538</t>
  </si>
  <si>
    <t>6,704</t>
  </si>
  <si>
    <t>7,460</t>
  </si>
  <si>
    <t>341</t>
  </si>
  <si>
    <t>619</t>
  </si>
  <si>
    <t>2,851</t>
  </si>
  <si>
    <t>1,361</t>
  </si>
  <si>
    <t>25,911</t>
  </si>
  <si>
    <t>45,247</t>
  </si>
  <si>
    <t>51,382</t>
  </si>
  <si>
    <t>51,817</t>
  </si>
  <si>
    <t>922</t>
  </si>
  <si>
    <t>7,994</t>
  </si>
  <si>
    <t>40,357</t>
  </si>
  <si>
    <t>99,892</t>
  </si>
  <si>
    <t>23,787</t>
  </si>
  <si>
    <t>458,284</t>
  </si>
  <si>
    <t>683,053</t>
  </si>
  <si>
    <t>728,300</t>
  </si>
  <si>
    <t>Two races excluding Some other race, and three or more races</t>
  </si>
  <si>
    <t>Two races including Some other race</t>
  </si>
  <si>
    <t xml:space="preserve">Total </t>
  </si>
  <si>
    <t>Two or more races:</t>
  </si>
  <si>
    <t>Some other race alone</t>
  </si>
  <si>
    <t>Native Hawaiian and Other Pacific Islander alone</t>
  </si>
  <si>
    <t>Asian alone</t>
  </si>
  <si>
    <t>American Indian and Alaska Native alone</t>
  </si>
  <si>
    <t>Black or African American alone</t>
  </si>
  <si>
    <t>White alone</t>
  </si>
  <si>
    <t>Hispanic or Latino:</t>
  </si>
  <si>
    <t>Not Hispanic or Latino:</t>
  </si>
  <si>
    <t>Geographic Area</t>
  </si>
  <si>
    <t>Community</t>
  </si>
  <si>
    <t>This sheet displays air transportation employment, income and output data in the study area for 2013 as shown in Table 5.1-10. Air Transportation Industry Employment, Income, and Output in Study Area</t>
  </si>
  <si>
    <t>Median age of population  within the state of Alaska, boroughs and communities  included in the study area between 2010-2014</t>
  </si>
  <si>
    <t xml:space="preserve">Race/ethnicity of individuals living within the state of Alaska, boroughs and communities included in the study area averaged between 2009- 2013. </t>
  </si>
  <si>
    <t>Residents employed within the state of Alaska, boroughs and communities included in the study area for 2014</t>
  </si>
  <si>
    <t>Median household income for the State of Alaska, boroughs and communities included in the study area averaged between 2010-2014</t>
  </si>
  <si>
    <t>Average annual unemployment rate  for the State of Alaska, boroughs and communities included in the study area. State and borough unemployment data are from 2014, and community level data is averaged between 2010-2014</t>
  </si>
  <si>
    <t>Percent of residents not participating in the labor force in study area</t>
  </si>
  <si>
    <t>Monthly unemployment rate percentage for the boroughs included within the study area</t>
  </si>
  <si>
    <t>Monthly unemployment rate percentage for the state of Alaska</t>
  </si>
  <si>
    <t>Percentage of residents living in poverty for the state of Alaska and the boroughs included in the study area</t>
  </si>
  <si>
    <t>Percentage of residents living in poverty for the communities within the study area</t>
  </si>
  <si>
    <t>Employment in construction industry in  thousands for the state of Alaska and boroughs within the study area</t>
  </si>
  <si>
    <t>Output of construction industry (2013) in millions of dollars</t>
  </si>
  <si>
    <t>Employment in air transport industry in  thousands for the state of Alaska and boroughs within the study area</t>
  </si>
  <si>
    <t>Output of air transport industry (2013) in millions of dollars</t>
  </si>
  <si>
    <t>Employment in water transport industry in thousands for the state of Alaska and boroughs within the study area</t>
  </si>
  <si>
    <t>Output of water transport industry (2013) in millions of dollars</t>
  </si>
  <si>
    <t>Employment in truck transport industry in thousands for the state of Alaska and boroughs within the study area</t>
  </si>
  <si>
    <t>Output of truck transport industry (2013) in millions of dollars</t>
  </si>
  <si>
    <t>Employment in recreation and tourism industries in thousands for the state of Alaska and boroughs within the study area</t>
  </si>
  <si>
    <t>Output of recreation and tourism industry (2013) in millions of dollars</t>
  </si>
  <si>
    <t>Employment in oil and natural gas industry in thousands for the state of Alaska and boroughs within the study area</t>
  </si>
  <si>
    <t>Output of oil and gas industry (2013) in millions of dollars</t>
  </si>
  <si>
    <t>Employment in support activities for mining  in thousands for the state of Alaska and boroughs within the study area</t>
  </si>
  <si>
    <t>Output of support activities for mining industry (2013) in millions of dollars</t>
  </si>
  <si>
    <t>Employment in utilities industry in thousands for the state of Alaska and boroughs within the study area</t>
  </si>
  <si>
    <t>Output of utilities industry (2013) in millions of dollars</t>
  </si>
  <si>
    <t>Percentage of occupied units averaged between 2010 and 2014</t>
  </si>
  <si>
    <t>Median value of owner occupied units ($)   within the state of Alaska, boroughs and communities included in the study area averaged over 2010-2014</t>
  </si>
  <si>
    <t>Median gross rent ($) averaged over 2010-2014</t>
  </si>
  <si>
    <t xml:space="preserve">Number of vacant housing units within the state of Alaska, boroughs and communities included in the study area  averaged over 2010-2014 </t>
  </si>
  <si>
    <t xml:space="preserve">Percentage of housing units for sale within the state of Alaska, boroughs and communities included in the study area </t>
  </si>
  <si>
    <t xml:space="preserve">Percentage of housing units for rent within the state of Alaska, boroughs and communities included in the study area </t>
  </si>
  <si>
    <t xml:space="preserve">Percentage of housing units vacant for seasonal, recreational or occasional use within the state of Alaska, boroughs and communities included in the study area </t>
  </si>
  <si>
    <t xml:space="preserve">Number of hotels/motels within the state of Alaska, boroughs and communities included in the study area </t>
  </si>
  <si>
    <t xml:space="preserve">Presence of police department in community included in study area (yes or no) </t>
  </si>
  <si>
    <t xml:space="preserve">Presence of Alaska State Trooper Post community included in study area (yes or no) </t>
  </si>
  <si>
    <t>Nearest law enforcement facility to community included in study area</t>
  </si>
  <si>
    <t xml:space="preserve">Presence of fire department in community included in study area (yes or no) </t>
  </si>
  <si>
    <t xml:space="preserve">Presence of volunteer firefighters in community included in study area (yes or no) </t>
  </si>
  <si>
    <t xml:space="preserve">Presence of hospital  in community included in study area </t>
  </si>
  <si>
    <t xml:space="preserve">Presence of health clinics and federally qualified health centers  in community included in study area </t>
  </si>
  <si>
    <t xml:space="preserve">Presence of emergency medical services in community included in study area </t>
  </si>
  <si>
    <t>Number of schools located in communities and boroughs included study area</t>
  </si>
  <si>
    <t>Grades served in study area P = Pre-Elementary; K = Kindergarten</t>
  </si>
  <si>
    <t>Number of students enrolled at schools in study area</t>
  </si>
  <si>
    <t xml:space="preserve">Community piped water system operator in community included in the study area (if any) </t>
  </si>
  <si>
    <t xml:space="preserve">Community piped sewage system operator in community included in the study area (if any) </t>
  </si>
  <si>
    <t xml:space="preserve">Landfill facility operator in community included in the study area (if any) </t>
  </si>
  <si>
    <t xml:space="preserve">Electric utility  operator in community included in the study area (if any) </t>
  </si>
  <si>
    <t xml:space="preserve">Natural gas utility  operator in community included in the study area (if any) </t>
  </si>
  <si>
    <t>Type of Area</t>
  </si>
  <si>
    <t>First-class/second-class borough or Home rule borough/city</t>
  </si>
  <si>
    <t>Presence of tax (yes or no)</t>
  </si>
  <si>
    <t>Property tax rate, in mills or millage rate</t>
  </si>
  <si>
    <t>Special taxes' rates</t>
  </si>
  <si>
    <t>Sales tax rate as percentage of taxable sale amount</t>
  </si>
  <si>
    <t>Tax revenue in thousands of dollars (FY 2014) for boroughs located in study area</t>
  </si>
  <si>
    <t>Revenue in thousands of dollars (FY 2014) for boroughs located in study area</t>
  </si>
  <si>
    <t>General government operating expenditures in thousands of dollars (FY 2014)for boroughs and communities located in study area</t>
  </si>
  <si>
    <t>Public works expenditures in thousands of dollars (FY 2014) for boroughs and communities located in study area</t>
  </si>
  <si>
    <t>Public safety  expenditures in thousands of dollars (FY 2014) for boroughs and communities located in study area</t>
  </si>
  <si>
    <t>Public services expenditures in thousands of dollars (FY 2014) for boroughs and communities located in study area</t>
  </si>
  <si>
    <t>Education  expenditures in thousands of dollars (FY 2014) for boroughs and communities located in study area</t>
  </si>
  <si>
    <t>Proposed harvest (cubic feet) by year in selected natural resource management units in study area</t>
  </si>
  <si>
    <t>Gross acreage of selected parcels of appraised land in study area</t>
  </si>
  <si>
    <t xml:space="preserve">Value of the selected parcels of appraised land (2013) in the study area </t>
  </si>
  <si>
    <t>Dollar value of selected parcels of appraised land per acre</t>
  </si>
  <si>
    <t xml:space="preserve">Number of jobs for each construction activity </t>
  </si>
  <si>
    <t>Labor income for each construction activity in 2014 dollars</t>
  </si>
  <si>
    <t>Business sales for each construction activity in 2014 sales</t>
  </si>
  <si>
    <r>
      <rPr>
        <sz val="9"/>
        <color theme="1"/>
        <rFont val="Arial"/>
        <family val="2"/>
      </rPr>
      <t>Calculated from 2000 population density numbers.</t>
    </r>
    <r>
      <rPr>
        <u/>
        <sz val="9"/>
        <color rgb="FFFF0000"/>
        <rFont val="Arial"/>
        <family val="2"/>
      </rPr>
      <t xml:space="preserve"> </t>
    </r>
  </si>
  <si>
    <r>
      <rPr>
        <sz val="9"/>
        <rFont val="Arial"/>
        <family val="2"/>
      </rPr>
      <t>U.S. Census Bureau: https://factfinder.census.gov/bkmk/table/1.0/en/ACS/14_5YR/DP03/1600000US0210150|1600000US0212350|1600000US0224230|1600000US0233800|1600000US0261788|1600000US0268560|1600000US0274830|1600000US0278680|1600000US0283080|1600000US0285280</t>
    </r>
    <r>
      <rPr>
        <sz val="9"/>
        <color rgb="FFFF0000"/>
        <rFont val="Arial"/>
        <family val="2"/>
      </rPr>
      <t xml:space="preserve">
</t>
    </r>
  </si>
  <si>
    <r>
      <t>Property Tax</t>
    </r>
    <r>
      <rPr>
        <vertAlign val="superscript"/>
        <sz val="9"/>
        <color theme="1"/>
        <rFont val="Arial"/>
        <family val="2"/>
      </rPr>
      <t xml:space="preserve"> </t>
    </r>
    <r>
      <rPr>
        <sz val="9"/>
        <color theme="1"/>
        <rFont val="Arial"/>
        <family val="2"/>
      </rPr>
      <t>(2014)</t>
    </r>
  </si>
  <si>
    <r>
      <t>Special Tax</t>
    </r>
    <r>
      <rPr>
        <vertAlign val="superscript"/>
        <sz val="9"/>
        <color theme="1"/>
        <rFont val="Arial"/>
        <family val="2"/>
      </rPr>
      <t xml:space="preserve"> </t>
    </r>
    <r>
      <rPr>
        <sz val="9"/>
        <color theme="1"/>
        <rFont val="Arial"/>
        <family val="2"/>
      </rPr>
      <t>(2014)</t>
    </r>
  </si>
  <si>
    <t>16 years and over</t>
  </si>
  <si>
    <r>
      <t>Table 5.1-15. Support Activities for Mining Industry Employment, Income, and Output in Study Area</t>
    </r>
    <r>
      <rPr>
        <b/>
        <vertAlign val="superscript"/>
        <sz val="11"/>
        <color theme="1"/>
        <rFont val="Calibri"/>
        <family val="2"/>
        <scheme val="minor"/>
      </rPr>
      <t>1</t>
    </r>
  </si>
  <si>
    <t>Hotels/
Motels</t>
  </si>
  <si>
    <t>Percent in Labor Force (Average 2010-2014)</t>
  </si>
  <si>
    <t>Average Annual Unemployment Rate1</t>
  </si>
  <si>
    <t>Annual Unemployment and Labor</t>
  </si>
  <si>
    <t>Monthy Unemployment Rate</t>
  </si>
  <si>
    <t>Recreation and Tourism</t>
  </si>
  <si>
    <t xml:space="preserve">Utilities Industry </t>
  </si>
  <si>
    <t xml:space="preserve">Vacant Housing Characteristics </t>
  </si>
  <si>
    <t xml:space="preserve">Police and Fire Protection </t>
  </si>
  <si>
    <t>Revenue per Average Daily</t>
  </si>
  <si>
    <t xml:space="preserve">Property Values </t>
  </si>
  <si>
    <t>Estimated Indirect &amp; Induced</t>
  </si>
  <si>
    <t>This sheet displays the estimated direct and induced jobs and labor income resulting from project construction by activity as shown as in Table 5.2-1. Estimated Indirect and Induced Jobs and Labor Income Resulting from Project Construction by Activity. It also displays the business sales resulting from project construction by activity as shown in Table 5.2-2. Estimated Indirect and Induced Business Sales Resulting from Project Construction by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</si>
</sst>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164" formatCode="0.0%"/>
    <numFmt numFmtId="165" formatCode="0.0"/>
    <numFmt numFmtId="166" formatCode="0.000"/>
  </numFmts>
  <fonts count="38">
    <font>
      <sz val="11"/>
      <color theme="1"/>
      <name val="Calibri"/>
      <family val="2"/>
      <scheme val="minor"/>
    </font>
    <font>
      <sz val="9"/>
      <color theme="1"/>
      <name val="Arial"/>
      <family val="2"/>
    </font>
    <font>
      <sz val="9"/>
      <color theme="1"/>
      <name val="Arial"/>
      <family val="2"/>
    </font>
    <font>
      <sz val="11"/>
      <color rgb="FFFF0000"/>
      <name val="Calibri"/>
      <family val="2"/>
      <scheme val="minor"/>
    </font>
    <font>
      <b/>
      <sz val="11"/>
      <color theme="1"/>
      <name val="Calibri"/>
      <family val="2"/>
      <scheme val="minor"/>
    </font>
    <font>
      <sz val="10"/>
      <color theme="1"/>
      <name val="Arial Narrow"/>
      <family val="2"/>
    </font>
    <font>
      <b/>
      <sz val="10"/>
      <color theme="1"/>
      <name val="Arial Narrow"/>
      <family val="2"/>
    </font>
    <font>
      <sz val="8"/>
      <color theme="1"/>
      <name val="Arial"/>
      <family val="2"/>
    </font>
    <font>
      <sz val="8"/>
      <color rgb="FF000000"/>
      <name val="Arial"/>
      <family val="2"/>
    </font>
    <font>
      <sz val="12"/>
      <color theme="1"/>
      <name val="Times New Roman"/>
      <family val="1"/>
    </font>
    <font>
      <u/>
      <sz val="11"/>
      <color theme="10"/>
      <name val="Calibri"/>
      <family val="2"/>
      <scheme val="minor"/>
    </font>
    <font>
      <b/>
      <sz val="8"/>
      <color theme="1"/>
      <name val="Arial"/>
      <family val="2"/>
    </font>
    <font>
      <b/>
      <sz val="9"/>
      <color theme="1"/>
      <name val="Arial Narrow"/>
      <family val="2"/>
    </font>
    <font>
      <b/>
      <vertAlign val="superscript"/>
      <sz val="9"/>
      <color theme="1"/>
      <name val="Arial Narrow"/>
      <family val="2"/>
    </font>
    <font>
      <sz val="9"/>
      <color theme="1"/>
      <name val="Arial Narrow"/>
      <family val="2"/>
    </font>
    <font>
      <b/>
      <vertAlign val="superscript"/>
      <sz val="10"/>
      <color theme="1"/>
      <name val="Arial Narrow"/>
      <family val="2"/>
    </font>
    <font>
      <sz val="12"/>
      <color theme="1"/>
      <name val="Calibri"/>
      <family val="2"/>
    </font>
    <font>
      <b/>
      <sz val="9"/>
      <color rgb="FF333333"/>
      <name val="Arial Narrow"/>
      <family val="2"/>
    </font>
    <font>
      <b/>
      <vertAlign val="superscript"/>
      <sz val="8"/>
      <color theme="1"/>
      <name val="Arial Narrow"/>
      <family val="2"/>
    </font>
    <font>
      <sz val="10"/>
      <color rgb="FF000000"/>
      <name val="Arial Narrow"/>
      <family val="2"/>
    </font>
    <font>
      <vertAlign val="superscript"/>
      <sz val="10"/>
      <color theme="1"/>
      <name val="Arial Narrow"/>
      <family val="2"/>
    </font>
    <font>
      <b/>
      <sz val="10"/>
      <color rgb="FF000000"/>
      <name val="Arial Narrow"/>
      <family val="2"/>
    </font>
    <font>
      <vertAlign val="superscript"/>
      <sz val="12"/>
      <color theme="1"/>
      <name val="Times New Roman"/>
      <family val="1"/>
    </font>
    <font>
      <vertAlign val="superscript"/>
      <sz val="9"/>
      <color theme="1"/>
      <name val="Arial Narrow"/>
      <family val="2"/>
    </font>
    <font>
      <b/>
      <vertAlign val="superscript"/>
      <sz val="11"/>
      <color theme="1"/>
      <name val="Calibri"/>
      <family val="2"/>
      <scheme val="minor"/>
    </font>
    <font>
      <sz val="11"/>
      <color theme="1"/>
      <name val="Calibri"/>
      <family val="2"/>
      <scheme val="minor"/>
    </font>
    <font>
      <sz val="10"/>
      <color theme="1"/>
      <name val="Arial"/>
      <family val="2"/>
    </font>
    <font>
      <sz val="10"/>
      <color theme="1"/>
      <name val="Times New Roman"/>
      <family val="1"/>
    </font>
    <font>
      <sz val="10"/>
      <color indexed="8"/>
      <name val="SansSerif"/>
    </font>
    <font>
      <sz val="10"/>
      <name val="Arial"/>
      <family val="2"/>
    </font>
    <font>
      <sz val="9"/>
      <color rgb="FFFF0000"/>
      <name val="Arial"/>
      <family val="2"/>
    </font>
    <font>
      <b/>
      <sz val="9"/>
      <color theme="1"/>
      <name val="Arial"/>
      <family val="2"/>
    </font>
    <font>
      <u/>
      <sz val="9"/>
      <color theme="10"/>
      <name val="Arial"/>
      <family val="2"/>
    </font>
    <font>
      <sz val="9"/>
      <color rgb="FF000000"/>
      <name val="Arial"/>
      <family val="2"/>
    </font>
    <font>
      <u/>
      <sz val="9"/>
      <color rgb="FFFF0000"/>
      <name val="Arial"/>
      <family val="2"/>
    </font>
    <font>
      <u/>
      <sz val="9"/>
      <color theme="1"/>
      <name val="Arial"/>
      <family val="2"/>
    </font>
    <font>
      <sz val="9"/>
      <name val="Arial"/>
      <family val="2"/>
    </font>
    <font>
      <vertAlign val="superscript"/>
      <sz val="9"/>
      <color theme="1"/>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9" tint="0.79995117038483843"/>
        <bgColor theme="9" tint="0.79998168889431442"/>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rgb="FFFFC000"/>
        <bgColor indexed="64"/>
      </patternFill>
    </fill>
    <fill>
      <patternFill patternType="solid">
        <fgColor theme="4" tint="0.39997558519241921"/>
        <bgColor indexed="64"/>
      </patternFill>
    </fill>
    <fill>
      <patternFill patternType="solid">
        <fgColor theme="7"/>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right/>
      <top style="thin">
        <color indexed="64"/>
      </top>
      <bottom/>
      <diagonal/>
    </border>
    <border>
      <left style="thin">
        <color indexed="8"/>
      </left>
      <right/>
      <top style="thin">
        <color indexed="64"/>
      </top>
      <bottom/>
      <diagonal/>
    </border>
  </borders>
  <cellStyleXfs count="4">
    <xf numFmtId="0" fontId="0" fillId="0" borderId="0"/>
    <xf numFmtId="0" fontId="10" fillId="0" borderId="0" applyNumberFormat="0" applyFill="0" applyBorder="0" applyAlignment="0" applyProtection="0"/>
    <xf numFmtId="9" fontId="25" fillId="0" borderId="0" applyFont="0" applyFill="0" applyBorder="0" applyAlignment="0" applyProtection="0"/>
    <xf numFmtId="0" fontId="29" fillId="0" borderId="0"/>
  </cellStyleXfs>
  <cellXfs count="228">
    <xf numFmtId="0" fontId="0" fillId="0" borderId="0" xfId="0"/>
    <xf numFmtId="0" fontId="6" fillId="0" borderId="4" xfId="0" applyFont="1" applyBorder="1" applyAlignment="1">
      <alignment horizontal="center" vertical="center"/>
    </xf>
    <xf numFmtId="0" fontId="0" fillId="2" borderId="3" xfId="0" applyFill="1" applyBorder="1"/>
    <xf numFmtId="0" fontId="6" fillId="2" borderId="3" xfId="0" applyFont="1" applyFill="1" applyBorder="1" applyAlignment="1">
      <alignment horizontal="justify" vertical="center"/>
    </xf>
    <xf numFmtId="0" fontId="7" fillId="2" borderId="3" xfId="0" applyFont="1" applyFill="1" applyBorder="1" applyAlignment="1">
      <alignment horizontal="left" vertical="center" indent="2"/>
    </xf>
    <xf numFmtId="0" fontId="6" fillId="2" borderId="3" xfId="0" applyFont="1" applyFill="1" applyBorder="1" applyAlignment="1">
      <alignment vertical="center"/>
    </xf>
    <xf numFmtId="0" fontId="6" fillId="4" borderId="6" xfId="0" applyFont="1" applyFill="1" applyBorder="1" applyAlignment="1">
      <alignment horizontal="justify" vertical="center" wrapText="1"/>
    </xf>
    <xf numFmtId="0" fontId="6" fillId="4" borderId="6" xfId="0" applyFont="1" applyFill="1" applyBorder="1" applyAlignment="1">
      <alignment horizontal="center" vertical="center" wrapText="1"/>
    </xf>
    <xf numFmtId="3" fontId="5" fillId="4" borderId="6" xfId="0" applyNumberFormat="1" applyFont="1" applyFill="1" applyBorder="1" applyAlignment="1">
      <alignment vertical="center"/>
    </xf>
    <xf numFmtId="0" fontId="5" fillId="4" borderId="6" xfId="0" applyFont="1" applyFill="1" applyBorder="1" applyAlignment="1">
      <alignment vertical="center"/>
    </xf>
    <xf numFmtId="0" fontId="8" fillId="4" borderId="6" xfId="0" applyFont="1" applyFill="1" applyBorder="1" applyAlignment="1">
      <alignment vertical="center"/>
    </xf>
    <xf numFmtId="0" fontId="6" fillId="4" borderId="6" xfId="0" applyFont="1" applyFill="1" applyBorder="1" applyAlignment="1">
      <alignment horizontal="center" vertical="center"/>
    </xf>
    <xf numFmtId="4" fontId="5" fillId="4" borderId="6" xfId="0" applyNumberFormat="1" applyFont="1" applyFill="1" applyBorder="1" applyAlignment="1">
      <alignment vertical="center"/>
    </xf>
    <xf numFmtId="0" fontId="5" fillId="2" borderId="3" xfId="0" applyFont="1" applyFill="1" applyBorder="1" applyAlignment="1">
      <alignment horizontal="left" vertical="center" indent="2"/>
    </xf>
    <xf numFmtId="0" fontId="6" fillId="4" borderId="6" xfId="0" applyFont="1" applyFill="1" applyBorder="1" applyAlignment="1">
      <alignment vertical="center" wrapText="1"/>
    </xf>
    <xf numFmtId="0" fontId="5" fillId="4" borderId="6" xfId="0" applyFont="1" applyFill="1" applyBorder="1" applyAlignment="1">
      <alignment horizontal="justify" vertical="center"/>
    </xf>
    <xf numFmtId="0" fontId="6" fillId="4" borderId="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6" fillId="4" borderId="4" xfId="0" applyFont="1" applyFill="1" applyBorder="1" applyAlignment="1">
      <alignment horizontal="center" vertical="center"/>
    </xf>
    <xf numFmtId="0" fontId="0" fillId="0" borderId="0" xfId="0" applyAlignment="1">
      <alignment wrapText="1"/>
    </xf>
    <xf numFmtId="0" fontId="0" fillId="2" borderId="1" xfId="0" applyFill="1" applyBorder="1" applyAlignment="1">
      <alignment vertical="center"/>
    </xf>
    <xf numFmtId="0" fontId="6" fillId="2" borderId="3" xfId="0" applyFont="1" applyFill="1" applyBorder="1" applyAlignment="1">
      <alignment horizontal="justify" vertical="center"/>
    </xf>
    <xf numFmtId="0" fontId="5" fillId="2" borderId="3" xfId="0" applyFont="1" applyFill="1" applyBorder="1" applyAlignment="1">
      <alignment horizontal="left" vertical="center" indent="2"/>
    </xf>
    <xf numFmtId="0" fontId="6" fillId="4" borderId="4" xfId="0" applyFont="1" applyFill="1" applyBorder="1" applyAlignment="1">
      <alignment horizontal="center" vertical="center" wrapText="1"/>
    </xf>
    <xf numFmtId="3" fontId="5" fillId="4" borderId="6" xfId="0" applyNumberFormat="1" applyFont="1" applyFill="1" applyBorder="1" applyAlignment="1">
      <alignment horizontal="justify" vertical="center" wrapText="1"/>
    </xf>
    <xf numFmtId="0" fontId="0" fillId="2" borderId="1" xfId="0" applyFill="1" applyBorder="1"/>
    <xf numFmtId="0" fontId="16" fillId="2" borderId="3" xfId="0" applyFont="1" applyFill="1" applyBorder="1" applyAlignment="1">
      <alignment horizontal="justify" vertical="center"/>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7" fillId="4" borderId="6" xfId="0" applyFont="1" applyFill="1" applyBorder="1" applyAlignment="1">
      <alignment horizontal="justify" vertical="center" wrapText="1"/>
    </xf>
    <xf numFmtId="0" fontId="19" fillId="4" borderId="6" xfId="0" applyFont="1" applyFill="1" applyBorder="1" applyAlignment="1">
      <alignment horizontal="justify" vertical="center" wrapText="1"/>
    </xf>
    <xf numFmtId="0" fontId="19" fillId="4" borderId="6" xfId="0" applyFont="1" applyFill="1" applyBorder="1" applyAlignment="1">
      <alignment horizontal="justify" vertical="center"/>
    </xf>
    <xf numFmtId="4" fontId="19" fillId="4" borderId="6" xfId="0" applyNumberFormat="1" applyFont="1" applyFill="1" applyBorder="1" applyAlignment="1">
      <alignment horizontal="justify" vertical="center"/>
    </xf>
    <xf numFmtId="4" fontId="19" fillId="4" borderId="6" xfId="0" applyNumberFormat="1" applyFont="1" applyFill="1" applyBorder="1" applyAlignment="1">
      <alignment vertical="center"/>
    </xf>
    <xf numFmtId="0" fontId="0" fillId="2" borderId="1" xfId="0" applyFill="1" applyBorder="1" applyAlignment="1">
      <alignment wrapText="1"/>
    </xf>
    <xf numFmtId="0" fontId="6"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vertical="center" wrapText="1"/>
    </xf>
    <xf numFmtId="3" fontId="5" fillId="4" borderId="6" xfId="0" applyNumberFormat="1" applyFont="1" applyFill="1" applyBorder="1" applyAlignment="1">
      <alignment vertical="center" wrapText="1"/>
    </xf>
    <xf numFmtId="0" fontId="5" fillId="4" borderId="6" xfId="0" applyFont="1" applyFill="1" applyBorder="1" applyAlignment="1">
      <alignment vertical="center" wrapText="1"/>
    </xf>
    <xf numFmtId="0" fontId="0" fillId="4" borderId="6" xfId="0" applyFill="1" applyBorder="1" applyAlignment="1">
      <alignment vertical="top" wrapText="1"/>
    </xf>
    <xf numFmtId="0" fontId="0" fillId="4" borderId="6" xfId="0" applyFill="1" applyBorder="1" applyAlignment="1">
      <alignment vertical="top"/>
    </xf>
    <xf numFmtId="3" fontId="5" fillId="4" borderId="6" xfId="0" applyNumberFormat="1" applyFont="1" applyFill="1" applyBorder="1" applyAlignment="1">
      <alignment horizontal="justify" vertical="center"/>
    </xf>
    <xf numFmtId="0" fontId="5" fillId="4" borderId="12" xfId="0" applyFont="1" applyFill="1" applyBorder="1" applyAlignment="1">
      <alignment vertical="center" wrapText="1"/>
    </xf>
    <xf numFmtId="10" fontId="5" fillId="4" borderId="6" xfId="0" applyNumberFormat="1" applyFont="1" applyFill="1" applyBorder="1" applyAlignment="1">
      <alignment vertical="center" wrapText="1"/>
    </xf>
    <xf numFmtId="3" fontId="5" fillId="4" borderId="13" xfId="0" applyNumberFormat="1" applyFont="1" applyFill="1" applyBorder="1" applyAlignment="1">
      <alignment vertical="center" wrapText="1"/>
    </xf>
    <xf numFmtId="0" fontId="21" fillId="4" borderId="16" xfId="0" applyFont="1" applyFill="1" applyBorder="1" applyAlignment="1">
      <alignment horizontal="center" vertical="center"/>
    </xf>
    <xf numFmtId="0" fontId="19" fillId="4" borderId="18" xfId="0" applyFont="1" applyFill="1" applyBorder="1" applyAlignment="1">
      <alignment vertical="center"/>
    </xf>
    <xf numFmtId="8" fontId="19" fillId="4" borderId="18" xfId="0" applyNumberFormat="1" applyFont="1" applyFill="1" applyBorder="1" applyAlignment="1">
      <alignment vertical="center"/>
    </xf>
    <xf numFmtId="0" fontId="19" fillId="4" borderId="18" xfId="0" applyFont="1" applyFill="1" applyBorder="1" applyAlignment="1">
      <alignment vertical="center" wrapText="1"/>
    </xf>
    <xf numFmtId="3" fontId="19" fillId="4" borderId="18" xfId="0" applyNumberFormat="1" applyFont="1" applyFill="1" applyBorder="1" applyAlignment="1">
      <alignment vertical="center"/>
    </xf>
    <xf numFmtId="0" fontId="21" fillId="2" borderId="1" xfId="0" applyFont="1" applyFill="1" applyBorder="1" applyAlignment="1">
      <alignment horizontal="center" vertical="center"/>
    </xf>
    <xf numFmtId="0" fontId="6" fillId="2" borderId="3" xfId="0" applyFont="1" applyFill="1" applyBorder="1" applyAlignment="1">
      <alignment horizontal="left" vertical="center" indent="2"/>
    </xf>
    <xf numFmtId="0" fontId="21" fillId="4" borderId="4" xfId="0" applyFont="1" applyFill="1" applyBorder="1" applyAlignment="1">
      <alignment horizontal="center" vertical="center"/>
    </xf>
    <xf numFmtId="0" fontId="21" fillId="4" borderId="4" xfId="0" applyFont="1" applyFill="1" applyBorder="1" applyAlignment="1">
      <alignment horizontal="center" vertical="center" wrapText="1"/>
    </xf>
    <xf numFmtId="0" fontId="19" fillId="4" borderId="6" xfId="0" applyFont="1" applyFill="1" applyBorder="1" applyAlignment="1">
      <alignment vertical="center"/>
    </xf>
    <xf numFmtId="3" fontId="19" fillId="4" borderId="6" xfId="0" applyNumberFormat="1" applyFont="1" applyFill="1" applyBorder="1" applyAlignment="1">
      <alignment vertical="center"/>
    </xf>
    <xf numFmtId="0" fontId="9" fillId="0" borderId="0" xfId="0" applyFont="1"/>
    <xf numFmtId="0" fontId="6" fillId="7" borderId="6" xfId="0" applyFont="1" applyFill="1" applyBorder="1" applyAlignment="1">
      <alignment horizontal="center" vertical="center" wrapText="1"/>
    </xf>
    <xf numFmtId="164" fontId="5" fillId="7" borderId="6" xfId="0" applyNumberFormat="1" applyFont="1" applyFill="1" applyBorder="1" applyAlignment="1">
      <alignment vertical="center"/>
    </xf>
    <xf numFmtId="0" fontId="23" fillId="0" borderId="0" xfId="0" applyFont="1" applyAlignment="1">
      <alignment horizontal="left" vertical="center"/>
    </xf>
    <xf numFmtId="0" fontId="23" fillId="0" borderId="0" xfId="0" applyFont="1" applyAlignment="1">
      <alignment horizontal="justify" vertical="center"/>
    </xf>
    <xf numFmtId="0" fontId="12" fillId="0" borderId="3" xfId="0" applyFont="1" applyBorder="1" applyAlignment="1">
      <alignment vertical="center"/>
    </xf>
    <xf numFmtId="0" fontId="14" fillId="0" borderId="3" xfId="0" applyFont="1" applyBorder="1" applyAlignment="1">
      <alignment horizontal="left" vertical="center" indent="2"/>
    </xf>
    <xf numFmtId="0" fontId="26" fillId="0" borderId="6"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8" fillId="0" borderId="0" xfId="0" applyFont="1" applyFill="1" applyBorder="1" applyAlignment="1">
      <alignment vertical="top" wrapText="1"/>
    </xf>
    <xf numFmtId="166" fontId="0" fillId="6" borderId="0" xfId="0" applyNumberFormat="1" applyFill="1" applyAlignment="1">
      <alignment horizontal="right"/>
    </xf>
    <xf numFmtId="0" fontId="4" fillId="4" borderId="20" xfId="0" applyFont="1" applyFill="1" applyBorder="1" applyAlignment="1">
      <alignment horizontal="center"/>
    </xf>
    <xf numFmtId="0" fontId="4" fillId="4" borderId="20" xfId="0" applyFont="1" applyFill="1" applyBorder="1" applyAlignment="1">
      <alignment horizontal="center" wrapText="1"/>
    </xf>
    <xf numFmtId="0" fontId="4" fillId="4" borderId="20" xfId="0" applyFont="1" applyFill="1" applyBorder="1"/>
    <xf numFmtId="0" fontId="31" fillId="4" borderId="0" xfId="0" applyFont="1" applyFill="1" applyAlignment="1">
      <alignment horizontal="left"/>
    </xf>
    <xf numFmtId="0" fontId="2" fillId="0" borderId="0" xfId="0" applyFont="1" applyAlignment="1">
      <alignment horizontal="center"/>
    </xf>
    <xf numFmtId="0" fontId="2" fillId="0" borderId="0" xfId="0" applyFont="1"/>
    <xf numFmtId="0" fontId="31" fillId="0" borderId="0" xfId="0" applyFont="1"/>
    <xf numFmtId="0" fontId="32" fillId="0" borderId="0" xfId="1" applyFont="1" applyAlignment="1">
      <alignment horizontal="justify" vertical="top"/>
    </xf>
    <xf numFmtId="0" fontId="2" fillId="0" borderId="0" xfId="0" applyFont="1" applyAlignment="1">
      <alignment vertical="top" wrapText="1"/>
    </xf>
    <xf numFmtId="0" fontId="2" fillId="0" borderId="0" xfId="0" applyFont="1" applyAlignment="1">
      <alignment vertical="top"/>
    </xf>
    <xf numFmtId="0" fontId="32" fillId="0" borderId="0" xfId="1" applyFont="1" applyAlignment="1">
      <alignment vertical="top"/>
    </xf>
    <xf numFmtId="0" fontId="2" fillId="0" borderId="0" xfId="0" applyFont="1" applyAlignment="1">
      <alignment horizontal="justify" vertical="top" wrapText="1"/>
    </xf>
    <xf numFmtId="0" fontId="31" fillId="0" borderId="0" xfId="0" applyFont="1" applyAlignment="1">
      <alignment vertical="top"/>
    </xf>
    <xf numFmtId="0" fontId="2" fillId="4" borderId="0" xfId="0" applyFont="1" applyFill="1" applyAlignment="1">
      <alignment vertical="top" wrapText="1"/>
    </xf>
    <xf numFmtId="0" fontId="33" fillId="4" borderId="0" xfId="0" applyFont="1" applyFill="1" applyAlignment="1">
      <alignment horizontal="left" vertical="top" wrapText="1"/>
    </xf>
    <xf numFmtId="0" fontId="34" fillId="4" borderId="0" xfId="1" applyFont="1" applyFill="1" applyAlignment="1">
      <alignment vertical="top" wrapText="1"/>
    </xf>
    <xf numFmtId="0" fontId="35" fillId="0" borderId="0" xfId="1" applyFont="1" applyAlignment="1">
      <alignment horizontal="left" vertical="top" wrapText="1"/>
    </xf>
    <xf numFmtId="0" fontId="2" fillId="4" borderId="0" xfId="0" applyFont="1" applyFill="1" applyAlignment="1">
      <alignment vertical="top"/>
    </xf>
    <xf numFmtId="0" fontId="2" fillId="5" borderId="0" xfId="0" applyFont="1" applyFill="1" applyAlignment="1">
      <alignment vertical="top" wrapText="1"/>
    </xf>
    <xf numFmtId="0" fontId="35" fillId="0" borderId="0" xfId="1" applyFont="1" applyAlignment="1">
      <alignment vertical="top" wrapText="1"/>
    </xf>
    <xf numFmtId="0" fontId="2" fillId="0" borderId="0" xfId="0" applyFont="1" applyFill="1" applyAlignment="1">
      <alignment vertical="top" wrapText="1"/>
    </xf>
    <xf numFmtId="0" fontId="30" fillId="0" borderId="0" xfId="0" applyFont="1" applyAlignment="1">
      <alignment vertical="top" wrapText="1"/>
    </xf>
    <xf numFmtId="0" fontId="2" fillId="0" borderId="0" xfId="0" applyFont="1" applyAlignment="1">
      <alignment horizontal="left" vertical="top" wrapText="1"/>
    </xf>
    <xf numFmtId="0" fontId="2" fillId="4" borderId="0" xfId="0" applyFont="1" applyFill="1" applyAlignment="1">
      <alignment horizontal="left" vertical="top" wrapText="1"/>
    </xf>
    <xf numFmtId="0" fontId="2" fillId="0" borderId="0" xfId="0" applyFont="1" applyFill="1" applyAlignment="1">
      <alignment vertical="top"/>
    </xf>
    <xf numFmtId="3" fontId="2" fillId="0" borderId="0" xfId="0" applyNumberFormat="1" applyFont="1"/>
    <xf numFmtId="0" fontId="32" fillId="0" borderId="0" xfId="1" applyFont="1" applyAlignment="1">
      <alignment horizontal="left" vertical="top" wrapText="1"/>
    </xf>
    <xf numFmtId="0" fontId="33" fillId="0" borderId="0" xfId="0" applyFont="1" applyAlignment="1">
      <alignment horizontal="left" vertical="top" wrapText="1"/>
    </xf>
    <xf numFmtId="0" fontId="2" fillId="4" borderId="0" xfId="0" applyFont="1" applyFill="1" applyAlignment="1">
      <alignment horizontal="left" vertical="top"/>
    </xf>
    <xf numFmtId="0" fontId="2" fillId="4" borderId="1" xfId="0" applyFont="1" applyFill="1" applyBorder="1" applyAlignment="1">
      <alignment horizontal="left" vertical="top"/>
    </xf>
    <xf numFmtId="0" fontId="2" fillId="4" borderId="0" xfId="0" applyFont="1" applyFill="1" applyAlignment="1">
      <alignment horizontal="justify" vertical="top" wrapText="1"/>
    </xf>
    <xf numFmtId="0" fontId="2" fillId="5" borderId="0" xfId="0" applyFont="1" applyFill="1" applyAlignment="1">
      <alignment vertical="top"/>
    </xf>
    <xf numFmtId="0" fontId="2" fillId="0" borderId="0" xfId="0" applyFont="1" applyFill="1"/>
    <xf numFmtId="0" fontId="2" fillId="0" borderId="0" xfId="0" applyFont="1" applyAlignment="1">
      <alignment vertical="top" wrapText="1"/>
    </xf>
    <xf numFmtId="0" fontId="2" fillId="4" borderId="0" xfId="0" applyFont="1" applyFill="1" applyAlignment="1">
      <alignment vertical="top"/>
    </xf>
    <xf numFmtId="0" fontId="2" fillId="0" borderId="0" xfId="0" applyFont="1" applyAlignment="1">
      <alignment vertical="top"/>
    </xf>
    <xf numFmtId="0" fontId="2" fillId="5" borderId="0" xfId="0" applyFont="1" applyFill="1" applyAlignment="1">
      <alignment vertical="top"/>
    </xf>
    <xf numFmtId="0" fontId="2" fillId="5" borderId="0" xfId="0" applyFont="1" applyFill="1" applyAlignment="1">
      <alignment vertical="top" wrapText="1"/>
    </xf>
    <xf numFmtId="0" fontId="2" fillId="4" borderId="0" xfId="0" applyFont="1" applyFill="1" applyAlignment="1">
      <alignment vertical="top" wrapText="1"/>
    </xf>
    <xf numFmtId="0" fontId="2" fillId="0" borderId="0" xfId="0" applyFont="1" applyAlignment="1">
      <alignment horizontal="left" vertical="top"/>
    </xf>
    <xf numFmtId="0" fontId="2" fillId="4" borderId="0" xfId="0" applyFont="1" applyFill="1" applyAlignment="1">
      <alignment horizontal="left" vertical="top"/>
    </xf>
    <xf numFmtId="0" fontId="2" fillId="0" borderId="0" xfId="0" applyFont="1" applyFill="1" applyAlignment="1">
      <alignment vertical="top"/>
    </xf>
    <xf numFmtId="0" fontId="0" fillId="3" borderId="2" xfId="0" applyFill="1" applyBorder="1"/>
    <xf numFmtId="0" fontId="0" fillId="3" borderId="3" xfId="0" applyFill="1" applyBorder="1"/>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4" borderId="7" xfId="0" applyFont="1" applyFill="1" applyBorder="1" applyAlignment="1">
      <alignment horizontal="center" vertical="center"/>
    </xf>
    <xf numFmtId="0" fontId="6" fillId="4" borderId="4" xfId="0" applyFont="1" applyFill="1" applyBorder="1" applyAlignment="1">
      <alignment horizontal="center" vertical="center"/>
    </xf>
    <xf numFmtId="0" fontId="4" fillId="0" borderId="13" xfId="0" applyFont="1" applyBorder="1" applyAlignment="1">
      <alignment horizontal="center"/>
    </xf>
    <xf numFmtId="0" fontId="0" fillId="2" borderId="2" xfId="0" applyFill="1" applyBorder="1" applyAlignment="1">
      <alignment vertical="center"/>
    </xf>
    <xf numFmtId="0" fontId="0" fillId="2" borderId="8" xfId="0" applyFill="1" applyBorder="1" applyAlignment="1">
      <alignment vertical="center"/>
    </xf>
    <xf numFmtId="0" fontId="0" fillId="2" borderId="3" xfId="0" applyFill="1" applyBorder="1" applyAlignment="1">
      <alignment vertical="center"/>
    </xf>
    <xf numFmtId="0" fontId="6" fillId="4" borderId="5"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13" xfId="0" applyFont="1" applyBorder="1" applyAlignment="1">
      <alignment horizontal="center" vertical="center"/>
    </xf>
    <xf numFmtId="0" fontId="0" fillId="2" borderId="2" xfId="0" applyFill="1" applyBorder="1"/>
    <xf numFmtId="0" fontId="0" fillId="2" borderId="3" xfId="0" applyFill="1" applyBorder="1"/>
    <xf numFmtId="0" fontId="6" fillId="2" borderId="2" xfId="0" applyFont="1" applyFill="1" applyBorder="1" applyAlignment="1">
      <alignment horizontal="justify" vertical="center"/>
    </xf>
    <xf numFmtId="0" fontId="6" fillId="2" borderId="8" xfId="0" applyFont="1" applyFill="1" applyBorder="1" applyAlignment="1">
      <alignment horizontal="justify" vertical="center"/>
    </xf>
    <xf numFmtId="0" fontId="6" fillId="2" borderId="3" xfId="0" applyFont="1" applyFill="1" applyBorder="1" applyAlignment="1">
      <alignment horizontal="justify" vertical="center"/>
    </xf>
    <xf numFmtId="3" fontId="5" fillId="4" borderId="2" xfId="0" applyNumberFormat="1" applyFont="1" applyFill="1" applyBorder="1" applyAlignment="1">
      <alignment vertical="center"/>
    </xf>
    <xf numFmtId="3" fontId="5" fillId="4" borderId="8" xfId="0" applyNumberFormat="1" applyFont="1" applyFill="1" applyBorder="1" applyAlignment="1">
      <alignment vertical="center"/>
    </xf>
    <xf numFmtId="3" fontId="5" fillId="4" borderId="3" xfId="0" applyNumberFormat="1" applyFont="1" applyFill="1" applyBorder="1" applyAlignment="1">
      <alignment vertical="center"/>
    </xf>
    <xf numFmtId="0" fontId="5" fillId="2" borderId="2" xfId="0" applyFont="1" applyFill="1" applyBorder="1" applyAlignment="1">
      <alignment horizontal="left" vertical="center" indent="2"/>
    </xf>
    <xf numFmtId="0" fontId="5" fillId="2" borderId="8" xfId="0" applyFont="1" applyFill="1" applyBorder="1" applyAlignment="1">
      <alignment horizontal="left" vertical="center" indent="2"/>
    </xf>
    <xf numFmtId="0" fontId="5" fillId="2" borderId="3" xfId="0" applyFont="1" applyFill="1" applyBorder="1" applyAlignment="1">
      <alignment horizontal="left" vertical="center" indent="2"/>
    </xf>
    <xf numFmtId="0" fontId="5" fillId="4" borderId="2" xfId="0" applyFont="1" applyFill="1" applyBorder="1" applyAlignment="1">
      <alignment vertical="center"/>
    </xf>
    <xf numFmtId="0" fontId="5" fillId="4" borderId="8" xfId="0" applyFont="1" applyFill="1" applyBorder="1" applyAlignment="1">
      <alignment vertical="center"/>
    </xf>
    <xf numFmtId="0" fontId="5" fillId="4" borderId="3" xfId="0" applyFont="1" applyFill="1" applyBorder="1" applyAlignment="1">
      <alignment vertical="center"/>
    </xf>
    <xf numFmtId="0" fontId="23" fillId="0" borderId="14" xfId="0" applyFont="1" applyBorder="1" applyAlignment="1">
      <alignment horizontal="center" vertical="center" wrapText="1"/>
    </xf>
    <xf numFmtId="0" fontId="4" fillId="0" borderId="13" xfId="0" applyFont="1" applyBorder="1" applyAlignment="1">
      <alignment horizontal="center" wrapText="1"/>
    </xf>
    <xf numFmtId="0" fontId="11" fillId="4" borderId="7"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4" xfId="0" applyFont="1" applyFill="1" applyBorder="1" applyAlignment="1">
      <alignment horizontal="center" vertical="center"/>
    </xf>
    <xf numFmtId="0" fontId="22" fillId="0" borderId="14" xfId="0" applyFont="1" applyBorder="1" applyAlignment="1">
      <alignment horizontal="center" wrapText="1"/>
    </xf>
    <xf numFmtId="0" fontId="23" fillId="0" borderId="14" xfId="0" applyFont="1" applyBorder="1" applyAlignment="1">
      <alignment horizontal="left" vertical="center" wrapText="1"/>
    </xf>
    <xf numFmtId="0" fontId="23" fillId="0" borderId="14" xfId="0" applyFont="1" applyBorder="1" applyAlignment="1">
      <alignment horizontal="left" vertical="center"/>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6" fillId="2" borderId="2" xfId="0" applyFont="1" applyFill="1" applyBorder="1" applyAlignment="1">
      <alignment vertical="center"/>
    </xf>
    <xf numFmtId="0" fontId="6" fillId="2" borderId="3" xfId="0" applyFont="1" applyFill="1" applyBorder="1" applyAlignment="1">
      <alignment vertical="center"/>
    </xf>
    <xf numFmtId="3" fontId="5" fillId="4" borderId="2" xfId="0" applyNumberFormat="1" applyFont="1" applyFill="1" applyBorder="1" applyAlignment="1">
      <alignment vertical="center" wrapText="1"/>
    </xf>
    <xf numFmtId="3" fontId="5" fillId="4" borderId="3" xfId="0" applyNumberFormat="1" applyFont="1" applyFill="1" applyBorder="1" applyAlignment="1">
      <alignment vertical="center" wrapText="1"/>
    </xf>
    <xf numFmtId="3" fontId="19" fillId="4" borderId="2" xfId="0" applyNumberFormat="1" applyFont="1" applyFill="1" applyBorder="1" applyAlignment="1">
      <alignment vertical="center"/>
    </xf>
    <xf numFmtId="3" fontId="19" fillId="4" borderId="3" xfId="0" applyNumberFormat="1" applyFont="1" applyFill="1" applyBorder="1" applyAlignment="1">
      <alignment vertical="center"/>
    </xf>
    <xf numFmtId="0" fontId="19" fillId="4" borderId="2" xfId="0" applyFont="1" applyFill="1" applyBorder="1" applyAlignment="1">
      <alignment vertical="center"/>
    </xf>
    <xf numFmtId="0" fontId="19" fillId="4" borderId="3" xfId="0" applyFont="1" applyFill="1" applyBorder="1" applyAlignment="1">
      <alignment vertical="center"/>
    </xf>
    <xf numFmtId="0" fontId="16" fillId="2" borderId="2" xfId="0" applyFont="1" applyFill="1" applyBorder="1" applyAlignment="1">
      <alignment horizontal="justify" vertical="center"/>
    </xf>
    <xf numFmtId="0" fontId="16" fillId="2" borderId="3" xfId="0" applyFont="1" applyFill="1" applyBorder="1" applyAlignment="1">
      <alignment horizontal="justify"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22" fillId="0" borderId="14" xfId="0" applyFont="1" applyBorder="1" applyAlignment="1">
      <alignment horizontal="left"/>
    </xf>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3" fontId="5" fillId="4" borderId="2" xfId="0" applyNumberFormat="1" applyFont="1" applyFill="1" applyBorder="1" applyAlignment="1">
      <alignment horizontal="justify" vertical="center" wrapText="1"/>
    </xf>
    <xf numFmtId="3" fontId="5" fillId="4" borderId="3" xfId="0" applyNumberFormat="1"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3" xfId="0" applyFont="1" applyFill="1" applyBorder="1" applyAlignment="1">
      <alignment horizontal="justify" vertical="center" wrapText="1"/>
    </xf>
    <xf numFmtId="0" fontId="14" fillId="0" borderId="0" xfId="0" applyFont="1" applyAlignment="1">
      <alignment horizontal="left" vertical="center"/>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3" fillId="0" borderId="0" xfId="0" applyFont="1" applyAlignment="1">
      <alignment horizontal="left" vertical="center"/>
    </xf>
    <xf numFmtId="0" fontId="27" fillId="0" borderId="2" xfId="0" applyFont="1" applyBorder="1"/>
    <xf numFmtId="0" fontId="27" fillId="0" borderId="8" xfId="0" applyFont="1" applyBorder="1"/>
    <xf numFmtId="0" fontId="27" fillId="0" borderId="3" xfId="0" applyFont="1" applyBorder="1"/>
    <xf numFmtId="0" fontId="5" fillId="7" borderId="6" xfId="0" applyFont="1" applyFill="1" applyBorder="1" applyAlignment="1">
      <alignment horizontal="justify" vertical="center"/>
    </xf>
    <xf numFmtId="0" fontId="0" fillId="4" borderId="0" xfId="0" applyFill="1"/>
    <xf numFmtId="0" fontId="4" fillId="0" borderId="0" xfId="0" applyFont="1" applyAlignment="1">
      <alignment horizontal="center" wrapText="1"/>
    </xf>
    <xf numFmtId="0" fontId="4" fillId="0" borderId="0" xfId="0" applyFont="1" applyAlignment="1">
      <alignment horizontal="center"/>
    </xf>
    <xf numFmtId="0" fontId="4" fillId="0" borderId="19" xfId="0" applyFont="1" applyBorder="1" applyAlignment="1">
      <alignment horizontal="center"/>
    </xf>
    <xf numFmtId="165" fontId="7" fillId="8" borderId="6" xfId="0" applyNumberFormat="1" applyFont="1" applyFill="1" applyBorder="1" applyAlignment="1">
      <alignment horizontal="center" vertical="center"/>
    </xf>
    <xf numFmtId="0" fontId="28" fillId="4" borderId="28" xfId="0" applyFont="1" applyFill="1" applyBorder="1" applyAlignment="1">
      <alignment horizontal="left" vertical="top" wrapText="1"/>
    </xf>
    <xf numFmtId="0" fontId="28" fillId="4" borderId="27" xfId="0" applyFont="1" applyFill="1" applyBorder="1" applyAlignment="1">
      <alignment horizontal="left" vertical="top" wrapText="1"/>
    </xf>
    <xf numFmtId="0" fontId="28" fillId="4" borderId="26" xfId="0" applyFont="1" applyFill="1" applyBorder="1" applyAlignment="1">
      <alignment horizontal="center" vertical="top" wrapText="1"/>
    </xf>
    <xf numFmtId="0" fontId="28" fillId="4" borderId="21" xfId="3" applyFont="1" applyFill="1" applyBorder="1" applyAlignment="1">
      <alignment horizontal="left" vertical="top" wrapText="1"/>
    </xf>
    <xf numFmtId="0" fontId="28" fillId="4" borderId="23" xfId="0" applyFont="1" applyFill="1" applyBorder="1" applyAlignment="1">
      <alignment horizontal="left" vertical="top" wrapText="1"/>
    </xf>
    <xf numFmtId="0" fontId="28" fillId="4" borderId="0" xfId="0" applyFont="1" applyFill="1" applyBorder="1" applyAlignment="1">
      <alignment horizontal="left" vertical="top" wrapText="1"/>
    </xf>
    <xf numFmtId="0" fontId="28" fillId="4" borderId="25" xfId="0" applyFont="1" applyFill="1" applyBorder="1" applyAlignment="1">
      <alignment horizontal="center" vertical="top" wrapText="1"/>
    </xf>
    <xf numFmtId="0" fontId="28" fillId="4" borderId="24" xfId="3" applyFont="1" applyFill="1" applyBorder="1" applyAlignment="1">
      <alignment horizontal="center" vertical="top" wrapText="1"/>
    </xf>
    <xf numFmtId="0" fontId="28" fillId="4" borderId="22" xfId="0" applyFont="1" applyFill="1" applyBorder="1" applyAlignment="1">
      <alignment horizontal="center" vertical="top" wrapText="1"/>
    </xf>
    <xf numFmtId="0" fontId="28" fillId="4" borderId="22" xfId="3" applyFont="1" applyFill="1" applyBorder="1" applyAlignment="1">
      <alignment horizontal="center" vertical="top" wrapText="1"/>
    </xf>
    <xf numFmtId="0" fontId="28" fillId="4" borderId="21" xfId="3" applyFont="1" applyFill="1" applyBorder="1" applyAlignment="1">
      <alignment horizontal="left" vertical="top" wrapText="1"/>
    </xf>
    <xf numFmtId="0" fontId="28" fillId="4" borderId="21" xfId="0" applyFont="1" applyFill="1" applyBorder="1" applyAlignment="1">
      <alignment vertical="top" wrapText="1"/>
    </xf>
    <xf numFmtId="3" fontId="28" fillId="4" borderId="21" xfId="3" applyNumberFormat="1" applyFont="1" applyFill="1" applyBorder="1" applyAlignment="1">
      <alignment horizontal="left" vertical="top" wrapText="1"/>
    </xf>
    <xf numFmtId="0" fontId="28" fillId="9" borderId="0" xfId="0" applyFont="1" applyFill="1" applyBorder="1" applyAlignment="1">
      <alignment vertical="top" wrapText="1"/>
    </xf>
    <xf numFmtId="166" fontId="0" fillId="9" borderId="0" xfId="2" applyNumberFormat="1" applyFont="1" applyFill="1"/>
    <xf numFmtId="166" fontId="0" fillId="9" borderId="0" xfId="0" applyNumberFormat="1" applyFill="1"/>
    <xf numFmtId="0" fontId="0" fillId="4" borderId="0" xfId="0" applyFill="1" applyAlignment="1">
      <alignment horizontal="center"/>
    </xf>
    <xf numFmtId="0" fontId="0" fillId="4" borderId="0" xfId="0" applyFill="1" applyAlignment="1">
      <alignment horizontal="center" wrapText="1"/>
    </xf>
    <xf numFmtId="0" fontId="0" fillId="4" borderId="0" xfId="0" applyFill="1" applyAlignment="1">
      <alignment horizontal="center"/>
    </xf>
    <xf numFmtId="0" fontId="0" fillId="4" borderId="0" xfId="0" applyFill="1" applyAlignment="1">
      <alignment horizontal="center" wrapText="1"/>
    </xf>
    <xf numFmtId="0" fontId="6" fillId="10" borderId="7"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6" xfId="0" applyFont="1" applyFill="1" applyBorder="1" applyAlignment="1">
      <alignment horizontal="center" vertical="center"/>
    </xf>
    <xf numFmtId="0" fontId="6" fillId="10" borderId="6" xfId="0" applyFont="1" applyFill="1" applyBorder="1" applyAlignment="1">
      <alignment horizontal="center" vertical="center" wrapText="1"/>
    </xf>
    <xf numFmtId="0" fontId="5" fillId="10" borderId="6" xfId="0" applyFont="1" applyFill="1" applyBorder="1" applyAlignment="1">
      <alignment horizontal="justify" vertical="center"/>
    </xf>
    <xf numFmtId="0" fontId="5" fillId="10" borderId="6" xfId="0" applyFont="1" applyFill="1" applyBorder="1" applyAlignment="1">
      <alignment horizontal="justify" vertical="center" wrapText="1"/>
    </xf>
    <xf numFmtId="0" fontId="1" fillId="0" borderId="0" xfId="0" applyFont="1" applyAlignment="1">
      <alignment horizontal="justify" vertical="top" wrapText="1"/>
    </xf>
  </cellXfs>
  <cellStyles count="4">
    <cellStyle name="Hyperlink" xfId="1" builtinId="8"/>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7</xdr:col>
      <xdr:colOff>352425</xdr:colOff>
      <xdr:row>1</xdr:row>
      <xdr:rowOff>85725</xdr:rowOff>
    </xdr:from>
    <xdr:to>
      <xdr:col>13</xdr:col>
      <xdr:colOff>9525</xdr:colOff>
      <xdr:row>6</xdr:row>
      <xdr:rowOff>38101</xdr:rowOff>
    </xdr:to>
    <xdr:sp macro="" textlink="">
      <xdr:nvSpPr>
        <xdr:cNvPr id="2" name="Rounded Rectangle 1"/>
        <xdr:cNvSpPr/>
      </xdr:nvSpPr>
      <xdr:spPr>
        <a:xfrm>
          <a:off x="7943850" y="285750"/>
          <a:ext cx="3314700" cy="16764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population size and density within the state of Alaska and each community and borough included in the study area. The third data column contains a percentage change calculation with the data in the chart.</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 in the report.</a:t>
          </a:r>
        </a:p>
        <a:p>
          <a:pPr algn="l"/>
          <a:endParaRPr lang="en-US" sz="1100" b="0" cap="none" spc="0">
            <a:ln w="0"/>
            <a:solidFill>
              <a:schemeClr val="tx1"/>
            </a:solidFill>
            <a:effectLst/>
          </a:endParaRPr>
        </a:p>
      </xdr:txBody>
    </xdr:sp>
    <xdr:clientData/>
  </xdr:twoCellAnchor>
  <xdr:twoCellAnchor>
    <xdr:from>
      <xdr:col>2</xdr:col>
      <xdr:colOff>571499</xdr:colOff>
      <xdr:row>39</xdr:row>
      <xdr:rowOff>133351</xdr:rowOff>
    </xdr:from>
    <xdr:to>
      <xdr:col>5</xdr:col>
      <xdr:colOff>304799</xdr:colOff>
      <xdr:row>43</xdr:row>
      <xdr:rowOff>152401</xdr:rowOff>
    </xdr:to>
    <xdr:sp macro="" textlink="">
      <xdr:nvSpPr>
        <xdr:cNvPr id="3" name="Rounded Rectangular Callout 2"/>
        <xdr:cNvSpPr/>
      </xdr:nvSpPr>
      <xdr:spPr>
        <a:xfrm>
          <a:off x="2790824" y="9334501"/>
          <a:ext cx="2352675" cy="781050"/>
        </a:xfrm>
        <a:prstGeom prst="wedgeRoundRectCallout">
          <a:avLst>
            <a:gd name="adj1" fmla="val -35354"/>
            <a:gd name="adj2" fmla="val -5258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Percent change in population for</a:t>
          </a:r>
          <a:r>
            <a:rPr lang="en-US" sz="1100" baseline="0"/>
            <a:t> the 14-year period is calculated as a percentage of the 2000 population.</a:t>
          </a:r>
          <a:endParaRPr lang="en-US" sz="1100"/>
        </a:p>
      </xdr:txBody>
    </xdr:sp>
    <xdr:clientData/>
  </xdr:twoCellAnchor>
  <xdr:twoCellAnchor>
    <xdr:from>
      <xdr:col>0</xdr:col>
      <xdr:colOff>0</xdr:colOff>
      <xdr:row>22</xdr:row>
      <xdr:rowOff>104774</xdr:rowOff>
    </xdr:from>
    <xdr:to>
      <xdr:col>2</xdr:col>
      <xdr:colOff>504825</xdr:colOff>
      <xdr:row>46</xdr:row>
      <xdr:rowOff>114300</xdr:rowOff>
    </xdr:to>
    <xdr:sp macro="" textlink="">
      <xdr:nvSpPr>
        <xdr:cNvPr id="4" name="Rounded Rectangular Callout 3"/>
        <xdr:cNvSpPr/>
      </xdr:nvSpPr>
      <xdr:spPr>
        <a:xfrm>
          <a:off x="0" y="6067424"/>
          <a:ext cx="2724150" cy="4581526"/>
        </a:xfrm>
        <a:prstGeom prst="wedgeRoundRectCallout">
          <a:avLst>
            <a:gd name="adj1" fmla="val 32356"/>
            <a:gd name="adj2" fmla="val -5972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Population data from Alaska Department of Labor and Workforce Development, Research &amp; Analysis Division (http://live.laborstats.alaska.gov/pop/index.cfm).</a:t>
          </a:r>
        </a:p>
        <a:p>
          <a:pPr algn="l"/>
          <a:endParaRPr lang="en-US" sz="1100">
            <a:solidFill>
              <a:sysClr val="windowText" lastClr="000000"/>
            </a:solidFill>
          </a:endParaRPr>
        </a:p>
        <a:p>
          <a:pPr algn="l"/>
          <a:r>
            <a:rPr lang="en-US" sz="1100">
              <a:solidFill>
                <a:sysClr val="windowText" lastClr="000000"/>
              </a:solidFill>
            </a:rPr>
            <a:t>2000 Data: </a:t>
          </a:r>
        </a:p>
        <a:p>
          <a:pPr algn="l"/>
          <a:r>
            <a:rPr lang="en-US" sz="1100">
              <a:solidFill>
                <a:sysClr val="windowText" lastClr="000000"/>
              </a:solidFill>
            </a:rPr>
            <a:t>http://live.laborstats.alaska.gov/pop/estimates/data/TotalPopulationPlace_2000to2010.xls</a:t>
          </a:r>
        </a:p>
        <a:p>
          <a:pPr algn="l"/>
          <a:endParaRPr lang="en-US" sz="1100">
            <a:solidFill>
              <a:sysClr val="windowText" lastClr="000000"/>
            </a:solidFill>
          </a:endParaRPr>
        </a:p>
        <a:p>
          <a:pPr algn="l"/>
          <a:r>
            <a:rPr lang="en-US" sz="1100">
              <a:solidFill>
                <a:sysClr val="windowText" lastClr="000000"/>
              </a:solidFill>
            </a:rPr>
            <a:t>2014 Data:</a:t>
          </a:r>
        </a:p>
        <a:p>
          <a:pPr algn="l"/>
          <a:r>
            <a:rPr lang="en-US" sz="1100">
              <a:solidFill>
                <a:sysClr val="windowText" lastClr="000000"/>
              </a:solidFill>
            </a:rPr>
            <a:t>http://live.laborstats.alaska.gov/pop/estimates/data/TotalPopulationPlace.xls</a:t>
          </a:r>
        </a:p>
        <a:p>
          <a:pPr algn="l"/>
          <a:endParaRPr lang="en-US" sz="1100">
            <a:solidFill>
              <a:sysClr val="windowText" lastClr="000000"/>
            </a:solidFill>
          </a:endParaRPr>
        </a:p>
        <a:p>
          <a:pPr algn="l"/>
          <a:r>
            <a:rPr lang="en-US" sz="1100">
              <a:solidFill>
                <a:sysClr val="windowText" lastClr="000000"/>
              </a:solidFill>
            </a:rPr>
            <a:t>Note:</a:t>
          </a:r>
          <a:r>
            <a:rPr lang="en-US" sz="1100" baseline="0">
              <a:solidFill>
                <a:sysClr val="windowText" lastClr="000000"/>
              </a:solidFill>
            </a:rPr>
            <a:t> ADOL&amp;WD re-estimates populations for prior years each year, finalizing the estimates after each Census is completed. For this reason, the 2014 values shown here are different than in the latest available estimate.</a:t>
          </a:r>
          <a:endParaRPr lang="en-US" sz="1100">
            <a:solidFill>
              <a:sysClr val="windowText" lastClr="000000"/>
            </a:solidFill>
          </a:endParaRPr>
        </a:p>
      </xdr:txBody>
    </xdr:sp>
    <xdr:clientData/>
  </xdr:twoCellAnchor>
  <xdr:twoCellAnchor>
    <xdr:from>
      <xdr:col>4</xdr:col>
      <xdr:colOff>352425</xdr:colOff>
      <xdr:row>22</xdr:row>
      <xdr:rowOff>161924</xdr:rowOff>
    </xdr:from>
    <xdr:to>
      <xdr:col>5</xdr:col>
      <xdr:colOff>2114550</xdr:colOff>
      <xdr:row>39</xdr:row>
      <xdr:rowOff>19050</xdr:rowOff>
    </xdr:to>
    <xdr:sp macro="" textlink="">
      <xdr:nvSpPr>
        <xdr:cNvPr id="5" name="Rounded Rectangular Callout 4"/>
        <xdr:cNvSpPr/>
      </xdr:nvSpPr>
      <xdr:spPr>
        <a:xfrm>
          <a:off x="3790950" y="6124574"/>
          <a:ext cx="3162300" cy="3095626"/>
        </a:xfrm>
        <a:prstGeom prst="wedgeRoundRectCallout">
          <a:avLst>
            <a:gd name="adj1" fmla="val -16644"/>
            <a:gd name="adj2" fmla="val -6353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Population density data from U.S. Census Bureau (https://factfinder.census.gov/faces/nav/jsf/pages/index.xhtml)</a:t>
          </a:r>
        </a:p>
        <a:p>
          <a:pPr algn="l"/>
          <a:endParaRPr lang="en-US" sz="1100">
            <a:solidFill>
              <a:sysClr val="windowText" lastClr="000000"/>
            </a:solidFill>
          </a:endParaRPr>
        </a:p>
        <a:p>
          <a:pPr algn="l"/>
          <a:r>
            <a:rPr lang="en-US" sz="1100">
              <a:solidFill>
                <a:sysClr val="windowText" lastClr="000000"/>
              </a:solidFill>
            </a:rPr>
            <a:t>Year 2000: https://factfinder.census.gov/bkmk/table/1.0/en/DEC/00_SF1/GCTPH1.ST10?slice=GEO~0400000US02</a:t>
          </a:r>
        </a:p>
        <a:p>
          <a:pPr algn="l"/>
          <a:endParaRPr lang="en-US" sz="1100">
            <a:solidFill>
              <a:sysClr val="windowText" lastClr="000000"/>
            </a:solidFill>
          </a:endParaRPr>
        </a:p>
        <a:p>
          <a:pPr algn="l"/>
          <a:r>
            <a:rPr lang="en-US" sz="1100">
              <a:solidFill>
                <a:sysClr val="windowText" lastClr="000000"/>
              </a:solidFill>
            </a:rPr>
            <a:t>Year 2014:</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rPr>
            <a:t>Population</a:t>
          </a:r>
          <a:r>
            <a:rPr lang="en-US" sz="1100" baseline="0">
              <a:solidFill>
                <a:sysClr val="windowText" lastClr="000000"/>
              </a:solidFill>
            </a:rPr>
            <a:t> density for 2014 was calculated by taking the</a:t>
          </a:r>
          <a:r>
            <a:rPr lang="en-US" sz="1100" baseline="0">
              <a:solidFill>
                <a:sysClr val="windowText" lastClr="000000"/>
              </a:solidFill>
              <a:effectLst/>
              <a:latin typeface="+mn-lt"/>
              <a:ea typeface="+mn-ea"/>
              <a:cs typeface="+mn-cs"/>
            </a:rPr>
            <a:t> population data from 2014 and divided it by the</a:t>
          </a:r>
          <a:r>
            <a:rPr lang="en-US" sz="1100" baseline="0">
              <a:solidFill>
                <a:sysClr val="windowText" lastClr="000000"/>
              </a:solidFill>
            </a:rPr>
            <a:t>  land area from the 2000 population data. </a:t>
          </a:r>
          <a:endParaRPr 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333375</xdr:colOff>
      <xdr:row>0</xdr:row>
      <xdr:rowOff>76200</xdr:rowOff>
    </xdr:from>
    <xdr:to>
      <xdr:col>10</xdr:col>
      <xdr:colOff>514350</xdr:colOff>
      <xdr:row>11</xdr:row>
      <xdr:rowOff>28576</xdr:rowOff>
    </xdr:to>
    <xdr:sp macro="" textlink="">
      <xdr:nvSpPr>
        <xdr:cNvPr id="2" name="Rounded Rectangle 1"/>
        <xdr:cNvSpPr/>
      </xdr:nvSpPr>
      <xdr:spPr>
        <a:xfrm>
          <a:off x="6743700" y="76200"/>
          <a:ext cx="3838575" cy="21336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air transportation employment ,income and output data in the  the state of Alaska and each borough included in the study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5.1-10 in the report. </a:t>
          </a:r>
          <a:endParaRPr lang="en-US" sz="1100" b="0" cap="none" spc="0">
            <a:ln w="0"/>
            <a:solidFill>
              <a:schemeClr val="tx1"/>
            </a:solidFill>
            <a:effectLst/>
          </a:endParaRPr>
        </a:p>
      </xdr:txBody>
    </xdr:sp>
    <xdr:clientData/>
  </xdr:twoCellAnchor>
  <xdr:twoCellAnchor>
    <xdr:from>
      <xdr:col>1</xdr:col>
      <xdr:colOff>276225</xdr:colOff>
      <xdr:row>10</xdr:row>
      <xdr:rowOff>171450</xdr:rowOff>
    </xdr:from>
    <xdr:to>
      <xdr:col>3</xdr:col>
      <xdr:colOff>1133475</xdr:colOff>
      <xdr:row>14</xdr:row>
      <xdr:rowOff>133350</xdr:rowOff>
    </xdr:to>
    <xdr:sp macro="" textlink="">
      <xdr:nvSpPr>
        <xdr:cNvPr id="3" name="Rounded Rectangular Callout 2"/>
        <xdr:cNvSpPr/>
      </xdr:nvSpPr>
      <xdr:spPr>
        <a:xfrm>
          <a:off x="1962150" y="2162175"/>
          <a:ext cx="3981450" cy="723900"/>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209550</xdr:colOff>
      <xdr:row>1</xdr:row>
      <xdr:rowOff>38100</xdr:rowOff>
    </xdr:from>
    <xdr:to>
      <xdr:col>10</xdr:col>
      <xdr:colOff>142875</xdr:colOff>
      <xdr:row>11</xdr:row>
      <xdr:rowOff>28575</xdr:rowOff>
    </xdr:to>
    <xdr:sp macro="" textlink="">
      <xdr:nvSpPr>
        <xdr:cNvPr id="3" name="Rounded Rectangle 2"/>
        <xdr:cNvSpPr/>
      </xdr:nvSpPr>
      <xdr:spPr>
        <a:xfrm>
          <a:off x="6524625" y="238125"/>
          <a:ext cx="3590925" cy="19716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a:t>
          </a:r>
          <a:r>
            <a:rPr lang="en-US" sz="1100" b="0" cap="none" spc="0" baseline="0">
              <a:ln w="0"/>
              <a:solidFill>
                <a:schemeClr val="tx1"/>
              </a:solidFill>
              <a:effectLst/>
            </a:rPr>
            <a:t> sheet displays water transportation industry employment, income and output data for the state of alaska and each borough in the study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5.1-11 in the report. </a:t>
          </a:r>
          <a:endParaRPr lang="en-US" sz="1100" b="0" cap="none" spc="0">
            <a:ln w="0"/>
            <a:solidFill>
              <a:schemeClr val="tx1"/>
            </a:solidFill>
            <a:effectLst/>
          </a:endParaRPr>
        </a:p>
      </xdr:txBody>
    </xdr:sp>
    <xdr:clientData/>
  </xdr:twoCellAnchor>
  <xdr:twoCellAnchor>
    <xdr:from>
      <xdr:col>1</xdr:col>
      <xdr:colOff>0</xdr:colOff>
      <xdr:row>10</xdr:row>
      <xdr:rowOff>142875</xdr:rowOff>
    </xdr:from>
    <xdr:to>
      <xdr:col>3</xdr:col>
      <xdr:colOff>942975</xdr:colOff>
      <xdr:row>14</xdr:row>
      <xdr:rowOff>104775</xdr:rowOff>
    </xdr:to>
    <xdr:sp macro="" textlink="">
      <xdr:nvSpPr>
        <xdr:cNvPr id="4" name="Rounded Rectangular Callout 3"/>
        <xdr:cNvSpPr/>
      </xdr:nvSpPr>
      <xdr:spPr>
        <a:xfrm>
          <a:off x="1733550" y="2133600"/>
          <a:ext cx="3981450" cy="723900"/>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1</xdr:row>
      <xdr:rowOff>9525</xdr:rowOff>
    </xdr:from>
    <xdr:to>
      <xdr:col>10</xdr:col>
      <xdr:colOff>457200</xdr:colOff>
      <xdr:row>8</xdr:row>
      <xdr:rowOff>104775</xdr:rowOff>
    </xdr:to>
    <xdr:sp macro="" textlink="">
      <xdr:nvSpPr>
        <xdr:cNvPr id="2" name="Rounded Rectangle 1"/>
        <xdr:cNvSpPr/>
      </xdr:nvSpPr>
      <xdr:spPr>
        <a:xfrm>
          <a:off x="7096125" y="209550"/>
          <a:ext cx="3838575" cy="14954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truck transportation industry employment, income and output data  for the state of Alaska and each borough included in the study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5.1-12 in the report. </a:t>
          </a:r>
          <a:endParaRPr lang="en-US" sz="1100" b="0" cap="none" spc="0">
            <a:ln w="0"/>
            <a:solidFill>
              <a:schemeClr val="tx1"/>
            </a:solidFill>
            <a:effectLst/>
          </a:endParaRPr>
        </a:p>
      </xdr:txBody>
    </xdr:sp>
    <xdr:clientData/>
  </xdr:twoCellAnchor>
  <xdr:twoCellAnchor>
    <xdr:from>
      <xdr:col>1</xdr:col>
      <xdr:colOff>428625</xdr:colOff>
      <xdr:row>10</xdr:row>
      <xdr:rowOff>142875</xdr:rowOff>
    </xdr:from>
    <xdr:to>
      <xdr:col>3</xdr:col>
      <xdr:colOff>1152525</xdr:colOff>
      <xdr:row>14</xdr:row>
      <xdr:rowOff>104775</xdr:rowOff>
    </xdr:to>
    <xdr:sp macro="" textlink="">
      <xdr:nvSpPr>
        <xdr:cNvPr id="3" name="Rounded Rectangular Callout 2"/>
        <xdr:cNvSpPr/>
      </xdr:nvSpPr>
      <xdr:spPr>
        <a:xfrm>
          <a:off x="2209800" y="2133600"/>
          <a:ext cx="3981450" cy="723900"/>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0</xdr:row>
      <xdr:rowOff>209551</xdr:rowOff>
    </xdr:from>
    <xdr:to>
      <xdr:col>11</xdr:col>
      <xdr:colOff>323850</xdr:colOff>
      <xdr:row>8</xdr:row>
      <xdr:rowOff>161926</xdr:rowOff>
    </xdr:to>
    <xdr:sp macro="" textlink="">
      <xdr:nvSpPr>
        <xdr:cNvPr id="2" name="Rounded Rectangle 1"/>
        <xdr:cNvSpPr/>
      </xdr:nvSpPr>
      <xdr:spPr>
        <a:xfrm>
          <a:off x="7248525" y="209551"/>
          <a:ext cx="3838575" cy="1581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recreation and tourism industry employment, income and output data in the survey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5.1-13 in the report. </a:t>
          </a:r>
          <a:endParaRPr lang="en-US" sz="1100" b="0" cap="none" spc="0">
            <a:ln w="0"/>
            <a:solidFill>
              <a:schemeClr val="tx1"/>
            </a:solidFill>
            <a:effectLst/>
          </a:endParaRPr>
        </a:p>
      </xdr:txBody>
    </xdr:sp>
    <xdr:clientData/>
  </xdr:twoCellAnchor>
  <xdr:twoCellAnchor>
    <xdr:from>
      <xdr:col>1</xdr:col>
      <xdr:colOff>38100</xdr:colOff>
      <xdr:row>10</xdr:row>
      <xdr:rowOff>123824</xdr:rowOff>
    </xdr:from>
    <xdr:to>
      <xdr:col>3</xdr:col>
      <xdr:colOff>723900</xdr:colOff>
      <xdr:row>16</xdr:row>
      <xdr:rowOff>76199</xdr:rowOff>
    </xdr:to>
    <xdr:sp macro="" textlink="">
      <xdr:nvSpPr>
        <xdr:cNvPr id="3" name="Rounded Rectangular Callout 2"/>
        <xdr:cNvSpPr/>
      </xdr:nvSpPr>
      <xdr:spPr>
        <a:xfrm>
          <a:off x="1685925" y="2428874"/>
          <a:ext cx="3981450" cy="1095375"/>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p>
        <a:p>
          <a:pPr algn="l"/>
          <a:r>
            <a:rPr lang="en-US" sz="1100" baseline="30000">
              <a:solidFill>
                <a:schemeClr val="tx1"/>
              </a:solidFill>
            </a:rPr>
            <a:t>1</a:t>
          </a:r>
          <a:r>
            <a:rPr lang="en-US" sz="1100">
              <a:solidFill>
                <a:schemeClr val="tx1"/>
              </a:solidFill>
            </a:rPr>
            <a:t>This sector consists of the scenic and sightseeing transportation sector; museums, historical sites, and similar institutions sector; food services and drinking places sector; and accommodation sector.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219075</xdr:colOff>
      <xdr:row>1</xdr:row>
      <xdr:rowOff>19050</xdr:rowOff>
    </xdr:from>
    <xdr:to>
      <xdr:col>10</xdr:col>
      <xdr:colOff>400050</xdr:colOff>
      <xdr:row>6</xdr:row>
      <xdr:rowOff>38100</xdr:rowOff>
    </xdr:to>
    <xdr:sp macro="" textlink="">
      <xdr:nvSpPr>
        <xdr:cNvPr id="2" name="Rounded Rectangle 1"/>
        <xdr:cNvSpPr/>
      </xdr:nvSpPr>
      <xdr:spPr>
        <a:xfrm>
          <a:off x="7791450" y="219075"/>
          <a:ext cx="3838575" cy="10191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oil and gas industry employment, income and output data in the survey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5.1-14 in the report. </a:t>
          </a:r>
          <a:endParaRPr lang="en-US" sz="1100" b="0" cap="none" spc="0">
            <a:ln w="0"/>
            <a:solidFill>
              <a:schemeClr val="tx1"/>
            </a:solidFill>
            <a:effectLst/>
          </a:endParaRPr>
        </a:p>
      </xdr:txBody>
    </xdr:sp>
    <xdr:clientData/>
  </xdr:twoCellAnchor>
  <xdr:twoCellAnchor>
    <xdr:from>
      <xdr:col>0</xdr:col>
      <xdr:colOff>1171575</xdr:colOff>
      <xdr:row>10</xdr:row>
      <xdr:rowOff>152400</xdr:rowOff>
    </xdr:from>
    <xdr:to>
      <xdr:col>2</xdr:col>
      <xdr:colOff>1352550</xdr:colOff>
      <xdr:row>14</xdr:row>
      <xdr:rowOff>114300</xdr:rowOff>
    </xdr:to>
    <xdr:sp macro="" textlink="">
      <xdr:nvSpPr>
        <xdr:cNvPr id="3" name="Rounded Rectangular Callout 2"/>
        <xdr:cNvSpPr/>
      </xdr:nvSpPr>
      <xdr:spPr>
        <a:xfrm>
          <a:off x="1171575" y="2143125"/>
          <a:ext cx="3981450" cy="723900"/>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381000</xdr:colOff>
      <xdr:row>1</xdr:row>
      <xdr:rowOff>19051</xdr:rowOff>
    </xdr:from>
    <xdr:to>
      <xdr:col>10</xdr:col>
      <xdr:colOff>561975</xdr:colOff>
      <xdr:row>8</xdr:row>
      <xdr:rowOff>9526</xdr:rowOff>
    </xdr:to>
    <xdr:sp macro="" textlink="">
      <xdr:nvSpPr>
        <xdr:cNvPr id="3" name="Rounded Rectangle 2"/>
        <xdr:cNvSpPr/>
      </xdr:nvSpPr>
      <xdr:spPr>
        <a:xfrm>
          <a:off x="8458200" y="219076"/>
          <a:ext cx="3838575" cy="13906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support activities for the mining industry industry employment, income and output within each study area for 2013.</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5.1-15 in the report. </a:t>
          </a:r>
          <a:endParaRPr lang="en-US" sz="1100" b="0" cap="none" spc="0">
            <a:ln w="0"/>
            <a:solidFill>
              <a:schemeClr val="tx1"/>
            </a:solidFill>
            <a:effectLst/>
          </a:endParaRPr>
        </a:p>
      </xdr:txBody>
    </xdr:sp>
    <xdr:clientData/>
  </xdr:twoCellAnchor>
  <xdr:twoCellAnchor>
    <xdr:from>
      <xdr:col>0</xdr:col>
      <xdr:colOff>1285875</xdr:colOff>
      <xdr:row>11</xdr:row>
      <xdr:rowOff>19050</xdr:rowOff>
    </xdr:from>
    <xdr:to>
      <xdr:col>2</xdr:col>
      <xdr:colOff>771525</xdr:colOff>
      <xdr:row>16</xdr:row>
      <xdr:rowOff>95250</xdr:rowOff>
    </xdr:to>
    <xdr:sp macro="" textlink="">
      <xdr:nvSpPr>
        <xdr:cNvPr id="4" name="Rounded Rectangular Callout 3"/>
        <xdr:cNvSpPr/>
      </xdr:nvSpPr>
      <xdr:spPr>
        <a:xfrm>
          <a:off x="1285875" y="2524125"/>
          <a:ext cx="3952875" cy="1028700"/>
        </a:xfrm>
        <a:prstGeom prst="wedgeRoundRectCallout">
          <a:avLst>
            <a:gd name="adj1" fmla="val -552"/>
            <a:gd name="adj2" fmla="val -11682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p>
        <a:p>
          <a:pPr algn="l"/>
          <a:r>
            <a:rPr lang="en-US" sz="1100" baseline="30000">
              <a:solidFill>
                <a:schemeClr val="tx1"/>
              </a:solidFill>
            </a:rPr>
            <a:t>1</a:t>
          </a:r>
          <a:r>
            <a:rPr lang="en-US" sz="1100">
              <a:solidFill>
                <a:schemeClr val="tx1"/>
              </a:solidFill>
            </a:rPr>
            <a:t>Businesses in this industry category primarily provide support services, on a contract or fee basis, required for the mining and quarrying of minerals and for the extraction of oil and gas.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247650</xdr:colOff>
      <xdr:row>2</xdr:row>
      <xdr:rowOff>19050</xdr:rowOff>
    </xdr:from>
    <xdr:to>
      <xdr:col>10</xdr:col>
      <xdr:colOff>428625</xdr:colOff>
      <xdr:row>9</xdr:row>
      <xdr:rowOff>133350</xdr:rowOff>
    </xdr:to>
    <xdr:sp macro="" textlink="">
      <xdr:nvSpPr>
        <xdr:cNvPr id="2" name="Rounded Rectangle 1"/>
        <xdr:cNvSpPr/>
      </xdr:nvSpPr>
      <xdr:spPr>
        <a:xfrm>
          <a:off x="6648450" y="447675"/>
          <a:ext cx="3838575" cy="15144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employment, income and output data for the utilities industry in each study area for 2013.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5.1-16 in the report. </a:t>
          </a:r>
          <a:endParaRPr lang="en-US" sz="1100" b="0" cap="none" spc="0">
            <a:ln w="0"/>
            <a:solidFill>
              <a:schemeClr val="tx1"/>
            </a:solidFill>
            <a:effectLst/>
          </a:endParaRPr>
        </a:p>
      </xdr:txBody>
    </xdr:sp>
    <xdr:clientData/>
  </xdr:twoCellAnchor>
  <xdr:twoCellAnchor>
    <xdr:from>
      <xdr:col>0</xdr:col>
      <xdr:colOff>971549</xdr:colOff>
      <xdr:row>12</xdr:row>
      <xdr:rowOff>57149</xdr:rowOff>
    </xdr:from>
    <xdr:to>
      <xdr:col>3</xdr:col>
      <xdr:colOff>38099</xdr:colOff>
      <xdr:row>20</xdr:row>
      <xdr:rowOff>28574</xdr:rowOff>
    </xdr:to>
    <xdr:sp macro="" textlink="">
      <xdr:nvSpPr>
        <xdr:cNvPr id="3" name="Rounded Rectangular Callout 2"/>
        <xdr:cNvSpPr/>
      </xdr:nvSpPr>
      <xdr:spPr>
        <a:xfrm>
          <a:off x="971549" y="2486024"/>
          <a:ext cx="4219575" cy="1495425"/>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a:t>
          </a:r>
        </a:p>
        <a:p>
          <a:pPr algn="l"/>
          <a:r>
            <a:rPr lang="en-US" sz="1100" baseline="30000">
              <a:solidFill>
                <a:schemeClr val="tx1"/>
              </a:solidFill>
            </a:rPr>
            <a:t>1</a:t>
          </a:r>
          <a:r>
            <a:rPr lang="en-US" sz="1100" baseline="0">
              <a:solidFill>
                <a:schemeClr val="tx1"/>
              </a:solidFill>
            </a:rPr>
            <a:t>The utilities industry includes entities that provide electric power generation, transmission, and distribution; natural gas distribution; and water, sewage, and other systems. Only data for private utilities are included in the table; employees of Anchorage Municipal Light &amp; Power and City of Seward Electric System are considered local government employees. </a:t>
          </a:r>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95250</xdr:colOff>
      <xdr:row>1</xdr:row>
      <xdr:rowOff>9525</xdr:rowOff>
    </xdr:from>
    <xdr:to>
      <xdr:col>14</xdr:col>
      <xdr:colOff>276225</xdr:colOff>
      <xdr:row>7</xdr:row>
      <xdr:rowOff>114300</xdr:rowOff>
    </xdr:to>
    <xdr:sp macro="" textlink="">
      <xdr:nvSpPr>
        <xdr:cNvPr id="2" name="Rounded Rectangle 1"/>
        <xdr:cNvSpPr/>
      </xdr:nvSpPr>
      <xdr:spPr>
        <a:xfrm>
          <a:off x="9058275" y="209550"/>
          <a:ext cx="3838575" cy="14097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general housing characteristics including total united, occupied units (%), median value of owner occupied units, and median gross rent in each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5.1-17 in the report. </a:t>
          </a:r>
          <a:endParaRPr lang="en-US" sz="1100" b="0" cap="none" spc="0">
            <a:ln w="0"/>
            <a:solidFill>
              <a:schemeClr val="tx1"/>
            </a:solidFill>
            <a:effectLst/>
          </a:endParaRPr>
        </a:p>
      </xdr:txBody>
    </xdr:sp>
    <xdr:clientData/>
  </xdr:twoCellAnchor>
  <xdr:twoCellAnchor>
    <xdr:from>
      <xdr:col>8</xdr:col>
      <xdr:colOff>95250</xdr:colOff>
      <xdr:row>16</xdr:row>
      <xdr:rowOff>47624</xdr:rowOff>
    </xdr:from>
    <xdr:to>
      <xdr:col>15</xdr:col>
      <xdr:colOff>323850</xdr:colOff>
      <xdr:row>25</xdr:row>
      <xdr:rowOff>76199</xdr:rowOff>
    </xdr:to>
    <xdr:sp macro="" textlink="">
      <xdr:nvSpPr>
        <xdr:cNvPr id="4" name="Rounded Rectangular Callout 3"/>
        <xdr:cNvSpPr/>
      </xdr:nvSpPr>
      <xdr:spPr>
        <a:xfrm>
          <a:off x="9058275" y="3314699"/>
          <a:ext cx="4495800" cy="1781175"/>
        </a:xfrm>
        <a:prstGeom prst="wedgeRoundRectCallout">
          <a:avLst>
            <a:gd name="adj1" fmla="val -52723"/>
            <a:gd name="adj2" fmla="val -11195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Data</a:t>
          </a:r>
          <a:r>
            <a:rPr lang="en-US" sz="1100" baseline="0">
              <a:solidFill>
                <a:sysClr val="windowText" lastClr="000000"/>
              </a:solidFill>
            </a:rPr>
            <a:t> sourced from the U.S. Census Bureau: https://factfinder.census.gov/bkmk/table/1.0/en/ACS/14_5YR/DP04/0400000US02|0500000US02020|0500000US02068|0500000US02090|0500000US02122|0500000US02170|1600000US0210150|1600000US0212350|1600000US0224230|1600000US0233800|1600000US0261788|1600000US0268560|1600000US0274830|1600000US0278680|1600000US0283080|1600000US0284510|1600000US0285280</a:t>
          </a:r>
          <a:endParaRPr lang="en-US"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133350</xdr:colOff>
      <xdr:row>1</xdr:row>
      <xdr:rowOff>85725</xdr:rowOff>
    </xdr:from>
    <xdr:to>
      <xdr:col>13</xdr:col>
      <xdr:colOff>314325</xdr:colOff>
      <xdr:row>7</xdr:row>
      <xdr:rowOff>9525</xdr:rowOff>
    </xdr:to>
    <xdr:sp macro="" textlink="">
      <xdr:nvSpPr>
        <xdr:cNvPr id="2" name="Rounded Rectangle 1"/>
        <xdr:cNvSpPr/>
      </xdr:nvSpPr>
      <xdr:spPr>
        <a:xfrm>
          <a:off x="8382000" y="285750"/>
          <a:ext cx="3838575" cy="14192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vacant housing characteristics in each study area including the number of vacant units (average 2010-2014), units for sale, units for rent, vacant for seasonal, recreation or occasional use, and hotels/motels.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5.1-18 in the report. </a:t>
          </a:r>
          <a:endParaRPr lang="en-US" sz="1100" b="0" cap="none" spc="0">
            <a:ln w="0"/>
            <a:solidFill>
              <a:schemeClr val="tx1"/>
            </a:solidFill>
            <a:effectLst/>
          </a:endParaRPr>
        </a:p>
      </xdr:txBody>
    </xdr:sp>
    <xdr:clientData/>
  </xdr:twoCellAnchor>
  <xdr:twoCellAnchor>
    <xdr:from>
      <xdr:col>7</xdr:col>
      <xdr:colOff>47624</xdr:colOff>
      <xdr:row>14</xdr:row>
      <xdr:rowOff>123824</xdr:rowOff>
    </xdr:from>
    <xdr:to>
      <xdr:col>14</xdr:col>
      <xdr:colOff>361949</xdr:colOff>
      <xdr:row>20</xdr:row>
      <xdr:rowOff>171449</xdr:rowOff>
    </xdr:to>
    <xdr:sp macro="" textlink="">
      <xdr:nvSpPr>
        <xdr:cNvPr id="3" name="Rounded Rectangular Callout 2"/>
        <xdr:cNvSpPr/>
      </xdr:nvSpPr>
      <xdr:spPr>
        <a:xfrm>
          <a:off x="8296274" y="3219449"/>
          <a:ext cx="4581525" cy="1247775"/>
        </a:xfrm>
        <a:prstGeom prst="wedgeRoundRectCallout">
          <a:avLst>
            <a:gd name="adj1" fmla="val -50859"/>
            <a:gd name="adj2" fmla="val -11567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Hotel</a:t>
          </a:r>
          <a:r>
            <a:rPr lang="en-US" sz="1100" baseline="0">
              <a:solidFill>
                <a:schemeClr val="tx1"/>
              </a:solidFill>
            </a:rPr>
            <a:t>/ motel data sourced from: </a:t>
          </a:r>
        </a:p>
        <a:p>
          <a:pPr algn="l"/>
          <a:r>
            <a:rPr lang="en-US" sz="1100">
              <a:solidFill>
                <a:schemeClr val="tx1"/>
              </a:solidFill>
            </a:rPr>
            <a:t>https://www.commerce.alaska.gov/CBP/Main/CBPLSearch.aspx?mode=BL using the  business license database search tool.</a:t>
          </a:r>
          <a:r>
            <a:rPr lang="en-US" sz="1100" baseline="0">
              <a:solidFill>
                <a:schemeClr val="tx1"/>
              </a:solidFill>
            </a:rPr>
            <a:t> Select the desired community, 72-Accommodation and Food Services for the Line of Business drop down, and 721110- Hotels (except casino hotels) and motels in the NAICS critieria drop down for the desired community.</a:t>
          </a:r>
          <a:endParaRPr lang="en-US" sz="1100">
            <a:solidFill>
              <a:schemeClr val="tx1"/>
            </a:solidFill>
          </a:endParaRPr>
        </a:p>
      </xdr:txBody>
    </xdr:sp>
    <xdr:clientData/>
  </xdr:twoCellAnchor>
  <xdr:twoCellAnchor>
    <xdr:from>
      <xdr:col>0</xdr:col>
      <xdr:colOff>123825</xdr:colOff>
      <xdr:row>23</xdr:row>
      <xdr:rowOff>171450</xdr:rowOff>
    </xdr:from>
    <xdr:to>
      <xdr:col>9</xdr:col>
      <xdr:colOff>285750</xdr:colOff>
      <xdr:row>34</xdr:row>
      <xdr:rowOff>9525</xdr:rowOff>
    </xdr:to>
    <xdr:sp macro="" textlink="">
      <xdr:nvSpPr>
        <xdr:cNvPr id="5" name="Rounded Rectangular Callout 4"/>
        <xdr:cNvSpPr/>
      </xdr:nvSpPr>
      <xdr:spPr>
        <a:xfrm>
          <a:off x="123825" y="5038725"/>
          <a:ext cx="9629775" cy="1933575"/>
        </a:xfrm>
        <a:prstGeom prst="wedgeRoundRectCallout">
          <a:avLst>
            <a:gd name="adj1" fmla="val -25386"/>
            <a:gd name="adj2" fmla="val -8815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Number of vacant units, units for sale, units</a:t>
          </a:r>
          <a:r>
            <a:rPr lang="en-US" sz="1100" baseline="0">
              <a:solidFill>
                <a:schemeClr val="tx1"/>
              </a:solidFill>
            </a:rPr>
            <a:t> for rent, vacant for seasonal, recreational or occasional use data sourced from U.S. Census Bureau:</a:t>
          </a:r>
          <a:endParaRPr lang="en-US" sz="1100">
            <a:solidFill>
              <a:schemeClr val="tx1"/>
            </a:solidFill>
          </a:endParaRPr>
        </a:p>
      </xdr:txBody>
    </xdr:sp>
    <xdr:clientData/>
  </xdr:twoCellAnchor>
  <xdr:twoCellAnchor>
    <xdr:from>
      <xdr:col>0</xdr:col>
      <xdr:colOff>295275</xdr:colOff>
      <xdr:row>28</xdr:row>
      <xdr:rowOff>19050</xdr:rowOff>
    </xdr:from>
    <xdr:to>
      <xdr:col>9</xdr:col>
      <xdr:colOff>85725</xdr:colOff>
      <xdr:row>31</xdr:row>
      <xdr:rowOff>19050</xdr:rowOff>
    </xdr:to>
    <xdr:sp macro="" textlink="">
      <xdr:nvSpPr>
        <xdr:cNvPr id="18440" name="Text Box 8">
          <a:hlinkClick xmlns:r="http://schemas.openxmlformats.org/officeDocument/2006/relationships" r:id=""/>
        </xdr:cNvPr>
        <xdr:cNvSpPr txBox="1">
          <a:spLocks noChangeArrowheads="1"/>
        </xdr:cNvSpPr>
      </xdr:nvSpPr>
      <xdr:spPr bwMode="auto">
        <a:xfrm>
          <a:off x="295275" y="5838825"/>
          <a:ext cx="9258300" cy="571500"/>
        </a:xfrm>
        <a:prstGeom prst="rect">
          <a:avLst/>
        </a:prstGeom>
        <a:solidFill>
          <a:schemeClr val="accent1">
            <a:lumMod val="20000"/>
            <a:lumOff val="80000"/>
          </a:schemeClr>
        </a:solidFill>
        <a:ln w="9525">
          <a:no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Calibri"/>
            </a:rPr>
            <a:t>https://factfinder.census.gov/bkmk/table/1.0/en/ACS/14_5YR/B25004/0400000US02|0500000US02020|0500000US02068|0500000US02090|0500000US02122|0500000US02170|1600000US0210150|1600000US0212350|1600000US0224230|1600000US0233800|1600000US0261788|1600000US0268560|1600000US0274830|1600000US0278680|1600000US0283080|1600000US0284510|1600000US0285280</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152400</xdr:colOff>
      <xdr:row>1</xdr:row>
      <xdr:rowOff>38100</xdr:rowOff>
    </xdr:from>
    <xdr:to>
      <xdr:col>12</xdr:col>
      <xdr:colOff>333375</xdr:colOff>
      <xdr:row>11</xdr:row>
      <xdr:rowOff>171451</xdr:rowOff>
    </xdr:to>
    <xdr:sp macro="" textlink="">
      <xdr:nvSpPr>
        <xdr:cNvPr id="2" name="Rounded Rectangle 1"/>
        <xdr:cNvSpPr/>
      </xdr:nvSpPr>
      <xdr:spPr>
        <a:xfrm>
          <a:off x="8515350" y="238125"/>
          <a:ext cx="3838575" cy="21336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police and fire protection services within each study area including whether or not it has a police department, Alaska state trooper post, fire department, volunteer firefighters, and the nearest law enforcement facility.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5.1-19 in the report. </a:t>
          </a:r>
          <a:endParaRPr lang="en-US" sz="1100" b="0" cap="none" spc="0">
            <a:ln w="0"/>
            <a:solidFill>
              <a:schemeClr val="tx1"/>
            </a:solidFill>
            <a:effectLst/>
          </a:endParaRPr>
        </a:p>
      </xdr:txBody>
    </xdr:sp>
    <xdr:clientData/>
  </xdr:twoCellAnchor>
  <xdr:twoCellAnchor>
    <xdr:from>
      <xdr:col>1</xdr:col>
      <xdr:colOff>638175</xdr:colOff>
      <xdr:row>16</xdr:row>
      <xdr:rowOff>47626</xdr:rowOff>
    </xdr:from>
    <xdr:to>
      <xdr:col>4</xdr:col>
      <xdr:colOff>752475</xdr:colOff>
      <xdr:row>26</xdr:row>
      <xdr:rowOff>133350</xdr:rowOff>
    </xdr:to>
    <xdr:sp macro="" textlink="">
      <xdr:nvSpPr>
        <xdr:cNvPr id="3" name="Rounded Rectangular Callout 2"/>
        <xdr:cNvSpPr/>
      </xdr:nvSpPr>
      <xdr:spPr>
        <a:xfrm>
          <a:off x="1866900" y="3228976"/>
          <a:ext cx="4581525" cy="1990724"/>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Data</a:t>
          </a:r>
          <a:r>
            <a:rPr lang="en-US" sz="1100" baseline="0">
              <a:solidFill>
                <a:sysClr val="windowText" lastClr="000000"/>
              </a:solidFill>
            </a:rPr>
            <a:t> from the Alaska Department of Commerce, Community and Economic Development (https://www.commerce.alaska.gov/dcra/DCRAExternal/Query/Criteria)</a:t>
          </a:r>
        </a:p>
        <a:p>
          <a:pPr algn="l"/>
          <a:r>
            <a:rPr lang="en-US" sz="1100" baseline="0">
              <a:solidFill>
                <a:sysClr val="windowText" lastClr="000000"/>
              </a:solidFill>
            </a:rPr>
            <a:t>Search by critieria:</a:t>
          </a:r>
        </a:p>
        <a:p>
          <a:pPr algn="l"/>
          <a:r>
            <a:rPr lang="en-US" sz="1100" baseline="0">
              <a:solidFill>
                <a:sysClr val="windowText" lastClr="000000"/>
              </a:solidFill>
            </a:rPr>
            <a:t>Alaska State troopers Post</a:t>
          </a:r>
        </a:p>
        <a:p>
          <a:pPr algn="l"/>
          <a:r>
            <a:rPr lang="en-US" sz="1100" baseline="0">
              <a:solidFill>
                <a:sysClr val="windowText" lastClr="000000"/>
              </a:solidFill>
            </a:rPr>
            <a:t>City Police station</a:t>
          </a:r>
        </a:p>
        <a:p>
          <a:pPr algn="l"/>
          <a:r>
            <a:rPr lang="en-US" sz="1100" baseline="0">
              <a:solidFill>
                <a:sysClr val="windowText" lastClr="000000"/>
              </a:solidFill>
            </a:rPr>
            <a:t>Emergency medical Services</a:t>
          </a:r>
        </a:p>
        <a:p>
          <a:pPr algn="l"/>
          <a:r>
            <a:rPr lang="en-US" sz="1100" baseline="0">
              <a:solidFill>
                <a:sysClr val="windowText" lastClr="000000"/>
              </a:solidFill>
            </a:rPr>
            <a:t>Industrial Firefighting</a:t>
          </a:r>
        </a:p>
        <a:p>
          <a:pPr algn="l"/>
          <a:r>
            <a:rPr lang="en-US" sz="1100" baseline="0">
              <a:solidFill>
                <a:sysClr val="windowText" lastClr="000000"/>
              </a:solidFill>
            </a:rPr>
            <a:t>For the desired communities </a:t>
          </a:r>
        </a:p>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581025</xdr:colOff>
      <xdr:row>24</xdr:row>
      <xdr:rowOff>161926</xdr:rowOff>
    </xdr:from>
    <xdr:to>
      <xdr:col>9</xdr:col>
      <xdr:colOff>542925</xdr:colOff>
      <xdr:row>41</xdr:row>
      <xdr:rowOff>57150</xdr:rowOff>
    </xdr:to>
    <xdr:sp macro="" textlink="">
      <xdr:nvSpPr>
        <xdr:cNvPr id="2" name="Rounded Rectangular Callout 1"/>
        <xdr:cNvSpPr/>
      </xdr:nvSpPr>
      <xdr:spPr>
        <a:xfrm>
          <a:off x="3209925" y="5467351"/>
          <a:ext cx="4791075" cy="3133724"/>
        </a:xfrm>
        <a:prstGeom prst="wedgeRoundRectCallout">
          <a:avLst>
            <a:gd name="adj1" fmla="val -43879"/>
            <a:gd name="adj2" fmla="val -6863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solidFill>
                <a:sysClr val="windowText" lastClr="000000"/>
              </a:solidFill>
            </a:rPr>
            <a:t>Median age data sourced from U.S. Census Bureau:</a:t>
          </a:r>
        </a:p>
        <a:p>
          <a:pPr algn="l"/>
          <a:r>
            <a:rPr lang="en-US" sz="1100" baseline="0">
              <a:solidFill>
                <a:sysClr val="windowText" lastClr="000000"/>
              </a:solidFill>
            </a:rPr>
            <a:t>https://factfinder.census.gov/bkmk/table/1.0/en/ACS/14_5YR/B01002/0400000US02|0500000US02020|0500000US02068|0500000US02090|0500000US02122|0500000US02170|1600000US0210150|1600000US0212350|1600000US0224230|1600000US0233800|1600000US0261788|1600000US0268560|1600000US0274830|1600000US0278680|1600000US0283080|1600000US0284510|1600000US0285280</a:t>
          </a:r>
        </a:p>
        <a:p>
          <a:pPr algn="l"/>
          <a:endParaRPr lang="en-US" sz="1100" baseline="0">
            <a:solidFill>
              <a:sysClr val="windowText" lastClr="000000"/>
            </a:solidFill>
          </a:endParaRPr>
        </a:p>
        <a:p>
          <a:pPr algn="l"/>
          <a:r>
            <a:rPr lang="en-US" sz="1100" baseline="0">
              <a:solidFill>
                <a:sysClr val="windowText" lastClr="000000"/>
              </a:solidFill>
            </a:rPr>
            <a:t>Age (2010-2014) average sourced from:  https://factfinder.census.gov/bkmk/table/1.0/en/ACS/14_5YR/S0101/0400000US02|0500000US02020|0500000US02068|0500000US02090|0500000US02122|0500000US02170|1600000US0210150|1600000US0212350|1600000US0224230|1600000US0233800|1600000US0261788|1600000US0268560|1600000US0274830|1600000US0278680|1600000US0283080|1600000US0284510|1600000US0285280</a:t>
          </a:r>
          <a:endParaRPr lang="en-US" sz="1100">
            <a:solidFill>
              <a:sysClr val="windowText" lastClr="000000"/>
            </a:solidFill>
          </a:endParaRPr>
        </a:p>
      </xdr:txBody>
    </xdr:sp>
    <xdr:clientData/>
  </xdr:twoCellAnchor>
  <xdr:twoCellAnchor>
    <xdr:from>
      <xdr:col>6</xdr:col>
      <xdr:colOff>295275</xdr:colOff>
      <xdr:row>3</xdr:row>
      <xdr:rowOff>257175</xdr:rowOff>
    </xdr:from>
    <xdr:to>
      <xdr:col>9</xdr:col>
      <xdr:colOff>247650</xdr:colOff>
      <xdr:row>11</xdr:row>
      <xdr:rowOff>66676</xdr:rowOff>
    </xdr:to>
    <xdr:sp macro="" textlink="">
      <xdr:nvSpPr>
        <xdr:cNvPr id="3" name="Rounded Rectangle 2"/>
        <xdr:cNvSpPr/>
      </xdr:nvSpPr>
      <xdr:spPr>
        <a:xfrm>
          <a:off x="5267325" y="990600"/>
          <a:ext cx="2438400" cy="16764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r>
            <a:rPr lang="en-US" sz="1100" b="0" cap="none" spc="0">
              <a:ln w="0"/>
              <a:solidFill>
                <a:schemeClr val="tx1"/>
              </a:solidFill>
              <a:effectLst/>
              <a:latin typeface="+mn-lt"/>
              <a:ea typeface="+mn-ea"/>
              <a:cs typeface="+mn-cs"/>
            </a:rPr>
            <a:t>This sheet</a:t>
          </a:r>
          <a:r>
            <a:rPr lang="en-US" sz="1100" b="0" cap="none" spc="0" baseline="0">
              <a:ln w="0"/>
              <a:solidFill>
                <a:schemeClr val="tx1"/>
              </a:solidFill>
              <a:effectLst/>
              <a:latin typeface="+mn-lt"/>
              <a:ea typeface="+mn-ea"/>
              <a:cs typeface="+mn-cs"/>
            </a:rPr>
            <a:t> displays the age (&lt;16, 16-64, &gt;64) and median age of the population for the state of Alaska and each borough and community included in the study area.</a:t>
          </a:r>
        </a:p>
        <a:p>
          <a:endParaRPr lang="en-US" b="0" cap="none" spc="0">
            <a:ln w="0"/>
            <a:solidFill>
              <a:schemeClr val="tx1"/>
            </a:solidFill>
            <a:effectLst/>
          </a:endParaRPr>
        </a:p>
        <a:p>
          <a:r>
            <a:rPr lang="en-US" sz="1100" b="0" cap="none" spc="0" baseline="0">
              <a:ln w="0"/>
              <a:solidFill>
                <a:schemeClr val="tx1"/>
              </a:solidFill>
              <a:effectLst/>
              <a:latin typeface="+mn-lt"/>
              <a:ea typeface="+mn-ea"/>
              <a:cs typeface="+mn-cs"/>
            </a:rPr>
            <a:t>This information is shown in Table 5.1-2. in the report.</a:t>
          </a:r>
          <a:endParaRPr lang="en-US" b="0" cap="none" spc="0">
            <a:ln w="0"/>
            <a:solidFill>
              <a:schemeClr val="tx1"/>
            </a:solidFill>
            <a:effectLst/>
          </a:endParaRPr>
        </a:p>
      </xdr:txBody>
    </xdr:sp>
    <xdr:clientData/>
  </xdr:twoCellAnchor>
  <xdr:twoCellAnchor>
    <xdr:from>
      <xdr:col>0</xdr:col>
      <xdr:colOff>0</xdr:colOff>
      <xdr:row>25</xdr:row>
      <xdr:rowOff>171450</xdr:rowOff>
    </xdr:from>
    <xdr:to>
      <xdr:col>2</xdr:col>
      <xdr:colOff>419100</xdr:colOff>
      <xdr:row>49</xdr:row>
      <xdr:rowOff>142875</xdr:rowOff>
    </xdr:to>
    <xdr:sp macro="" textlink="">
      <xdr:nvSpPr>
        <xdr:cNvPr id="5" name="Rounded Rectangular Callout 4"/>
        <xdr:cNvSpPr/>
      </xdr:nvSpPr>
      <xdr:spPr>
        <a:xfrm>
          <a:off x="0" y="5667375"/>
          <a:ext cx="2438400" cy="4543425"/>
        </a:xfrm>
        <a:prstGeom prst="wedgeRoundRectCallout">
          <a:avLst>
            <a:gd name="adj1" fmla="val 33465"/>
            <a:gd name="adj2" fmla="val -73034"/>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solidFill>
                <a:sysClr val="windowText" lastClr="000000"/>
              </a:solidFill>
            </a:rPr>
            <a:t>Percentage of population under 16 is calculated by taking the 16 years and over number and subtracting it from 100.</a:t>
          </a:r>
        </a:p>
        <a:p>
          <a:pPr algn="l"/>
          <a:endParaRPr lang="en-US" sz="1100" baseline="0">
            <a:solidFill>
              <a:sysClr val="windowText" lastClr="000000"/>
            </a:solidFill>
          </a:endParaRPr>
        </a:p>
        <a:p>
          <a:pPr algn="l"/>
          <a:r>
            <a:rPr lang="en-US" sz="1100" baseline="0">
              <a:solidFill>
                <a:sysClr val="windowText" lastClr="000000"/>
              </a:solidFill>
            </a:rPr>
            <a:t>For example, the percentage of the population age 16 years and over for the state of Alaska is 77.0%. Subtracting 77 from 100 yields 23% for the number of people under 16, which is the number displayed on table 5.1-2.</a:t>
          </a:r>
        </a:p>
        <a:p>
          <a:pPr algn="l"/>
          <a:endParaRPr lang="en-US" sz="1100" baseline="0">
            <a:solidFill>
              <a:sysClr val="windowText" lastClr="000000"/>
            </a:solidFill>
          </a:endParaRPr>
        </a:p>
        <a:p>
          <a:pPr algn="l"/>
          <a:endParaRPr lang="en-US" sz="1100" baseline="0">
            <a:solidFill>
              <a:sysClr val="windowText" lastClr="000000"/>
            </a:solidFill>
          </a:endParaRPr>
        </a:p>
        <a:p>
          <a:pPr algn="l"/>
          <a:r>
            <a:rPr lang="en-US" sz="1100" baseline="0">
              <a:solidFill>
                <a:sysClr val="windowText" lastClr="000000"/>
              </a:solidFill>
            </a:rPr>
            <a:t>The 16-64 age average is found by subtracting the population over 65 from the population 16 and over.</a:t>
          </a:r>
        </a:p>
        <a:p>
          <a:pPr algn="l"/>
          <a:endParaRPr lang="en-US" sz="1100" baseline="0">
            <a:solidFill>
              <a:sysClr val="windowText" lastClr="000000"/>
            </a:solidFill>
          </a:endParaRPr>
        </a:p>
        <a:p>
          <a:pPr algn="l"/>
          <a:r>
            <a:rPr lang="en-US" sz="1100" baseline="0">
              <a:solidFill>
                <a:sysClr val="windowText" lastClr="000000"/>
              </a:solidFill>
            </a:rPr>
            <a:t>For example: For the Matanuska-Susitna borough, the population under 16 is 25%, and the percentage of the population over 65 is 8.7% . 25%+8.%= 33.7%. 100%-33.7%= 66.3%</a:t>
          </a:r>
          <a:endParaRPr lang="en-US" sz="1100">
            <a:solidFill>
              <a:sysClr val="windowText" lastClr="000000"/>
            </a:solidFill>
          </a:endParaRPr>
        </a:p>
      </xdr:txBody>
    </xdr:sp>
    <xdr:clientData/>
  </xdr:twoCellAnchor>
  <xdr:twoCellAnchor>
    <xdr:from>
      <xdr:col>11</xdr:col>
      <xdr:colOff>209550</xdr:colOff>
      <xdr:row>24</xdr:row>
      <xdr:rowOff>171450</xdr:rowOff>
    </xdr:from>
    <xdr:to>
      <xdr:col>18</xdr:col>
      <xdr:colOff>247650</xdr:colOff>
      <xdr:row>41</xdr:row>
      <xdr:rowOff>66674</xdr:rowOff>
    </xdr:to>
    <xdr:sp macro="" textlink="">
      <xdr:nvSpPr>
        <xdr:cNvPr id="6" name="Rounded Rectangular Callout 5"/>
        <xdr:cNvSpPr/>
      </xdr:nvSpPr>
      <xdr:spPr>
        <a:xfrm>
          <a:off x="10096500" y="5476875"/>
          <a:ext cx="4791075" cy="3133724"/>
        </a:xfrm>
        <a:prstGeom prst="wedgeRoundRectCallout">
          <a:avLst>
            <a:gd name="adj1" fmla="val -43879"/>
            <a:gd name="adj2" fmla="val -6863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solidFill>
                <a:sysClr val="windowText" lastClr="000000"/>
              </a:solidFill>
            </a:rPr>
            <a:t>Age (2010-2014) average sourced from:  https://factfinder.census.gov/bkmk/table/1.0/en/ACS/14_5YR/S0101/0400000US02|0500000US02020|0500000US02068|0500000US02090|0500000US02122|0500000US02170|1600000US0210150|1600000US0212350|1600000US0224230|1600000US0233800|1600000US0261788|1600000US0268560|1600000US0274830|1600000US0278680|1600000US0283080|1600000US0284510|1600000US0285280</a:t>
          </a:r>
          <a:endParaRPr lang="en-US" sz="1100">
            <a:solidFill>
              <a:sysClr val="windowText" lastClr="00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1295400</xdr:colOff>
      <xdr:row>16</xdr:row>
      <xdr:rowOff>66675</xdr:rowOff>
    </xdr:from>
    <xdr:to>
      <xdr:col>3</xdr:col>
      <xdr:colOff>762000</xdr:colOff>
      <xdr:row>27</xdr:row>
      <xdr:rowOff>104776</xdr:rowOff>
    </xdr:to>
    <xdr:sp macro="" textlink="">
      <xdr:nvSpPr>
        <xdr:cNvPr id="3" name="Rounded Rectangle 2"/>
        <xdr:cNvSpPr/>
      </xdr:nvSpPr>
      <xdr:spPr>
        <a:xfrm>
          <a:off x="7648575" y="3381375"/>
          <a:ext cx="3838575" cy="21336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medical services available in each community within the study area including hospitals, health clinics and federally qualified health centers, and emergency medical services.</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5.1-5 in the report. </a:t>
          </a:r>
          <a:endParaRPr lang="en-US" sz="1100" b="0" cap="none" spc="0">
            <a:ln w="0"/>
            <a:solidFill>
              <a:schemeClr val="tx1"/>
            </a:solidFill>
            <a:effectLst/>
          </a:endParaRPr>
        </a:p>
      </xdr:txBody>
    </xdr:sp>
    <xdr:clientData/>
  </xdr:twoCellAnchor>
  <xdr:twoCellAnchor>
    <xdr:from>
      <xdr:col>1</xdr:col>
      <xdr:colOff>180975</xdr:colOff>
      <xdr:row>15</xdr:row>
      <xdr:rowOff>190499</xdr:rowOff>
    </xdr:from>
    <xdr:to>
      <xdr:col>2</xdr:col>
      <xdr:colOff>333375</xdr:colOff>
      <xdr:row>26</xdr:row>
      <xdr:rowOff>161924</xdr:rowOff>
    </xdr:to>
    <xdr:sp macro="" textlink="">
      <xdr:nvSpPr>
        <xdr:cNvPr id="4" name="Rounded Rectangular Callout 3"/>
        <xdr:cNvSpPr/>
      </xdr:nvSpPr>
      <xdr:spPr>
        <a:xfrm>
          <a:off x="2105025" y="3314699"/>
          <a:ext cx="4581525" cy="2066925"/>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Data</a:t>
          </a:r>
          <a:r>
            <a:rPr lang="en-US" sz="1100" baseline="0">
              <a:solidFill>
                <a:sysClr val="windowText" lastClr="000000"/>
              </a:solidFill>
            </a:rPr>
            <a:t> from the Alaska Department of Commerce, Community and Economic Development https://www.commerce.alaska.gov/dcra/DCRAExternal/Query/Criteria. Search by critieria : Emergency Medical Services, health Care Facility, Organization Type, with the selected communities. </a:t>
          </a:r>
          <a:endParaRPr lang="en-US" sz="1100">
            <a:solidFill>
              <a:sysClr val="windowText" lastClr="00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38100</xdr:colOff>
      <xdr:row>6</xdr:row>
      <xdr:rowOff>28575</xdr:rowOff>
    </xdr:from>
    <xdr:to>
      <xdr:col>11</xdr:col>
      <xdr:colOff>219075</xdr:colOff>
      <xdr:row>14</xdr:row>
      <xdr:rowOff>19050</xdr:rowOff>
    </xdr:to>
    <xdr:sp macro="" textlink="">
      <xdr:nvSpPr>
        <xdr:cNvPr id="2" name="Rounded Rectangle 1"/>
        <xdr:cNvSpPr/>
      </xdr:nvSpPr>
      <xdr:spPr>
        <a:xfrm>
          <a:off x="7753350" y="1228725"/>
          <a:ext cx="3838575" cy="15906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number of schools, grades served and enrollment (2014) for the boroughs and communities within the study area. </a:t>
          </a:r>
        </a:p>
        <a:p>
          <a:pPr algn="l"/>
          <a:r>
            <a:rPr lang="en-US" sz="1100" b="0" cap="none" spc="0" baseline="0">
              <a:ln w="0"/>
              <a:solidFill>
                <a:schemeClr val="tx1"/>
              </a:solidFill>
              <a:effectLst/>
            </a:rPr>
            <a:t>This information is shown in table 5.1-21 in the report. </a:t>
          </a:r>
          <a:endParaRPr lang="en-US" sz="1100" b="0" cap="none" spc="0">
            <a:ln w="0"/>
            <a:solidFill>
              <a:schemeClr val="tx1"/>
            </a:solidFill>
            <a:effectLst/>
          </a:endParaRPr>
        </a:p>
      </xdr:txBody>
    </xdr:sp>
    <xdr:clientData/>
  </xdr:twoCellAnchor>
  <xdr:twoCellAnchor>
    <xdr:from>
      <xdr:col>0</xdr:col>
      <xdr:colOff>2009776</xdr:colOff>
      <xdr:row>20</xdr:row>
      <xdr:rowOff>28574</xdr:rowOff>
    </xdr:from>
    <xdr:to>
      <xdr:col>3</xdr:col>
      <xdr:colOff>1419225</xdr:colOff>
      <xdr:row>28</xdr:row>
      <xdr:rowOff>133349</xdr:rowOff>
    </xdr:to>
    <xdr:sp macro="" textlink="">
      <xdr:nvSpPr>
        <xdr:cNvPr id="4" name="Rounded Rectangular Callout 3"/>
        <xdr:cNvSpPr/>
      </xdr:nvSpPr>
      <xdr:spPr>
        <a:xfrm>
          <a:off x="2009776" y="4019549"/>
          <a:ext cx="4819649" cy="1628775"/>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 from the Alaska Department of Education and Early Development</a:t>
          </a:r>
        </a:p>
        <a:p>
          <a:pPr algn="l"/>
          <a:r>
            <a:rPr lang="en-US" sz="1100">
              <a:solidFill>
                <a:schemeClr val="tx1"/>
              </a:solidFill>
            </a:rPr>
            <a:t> ( https://education.alaska.gov/stats/)</a:t>
          </a:r>
        </a:p>
        <a:p>
          <a:pPr algn="l"/>
          <a:r>
            <a:rPr lang="en-US" sz="1100" baseline="30000">
              <a:solidFill>
                <a:schemeClr val="tx1"/>
              </a:solidFill>
            </a:rPr>
            <a:t>1</a:t>
          </a:r>
          <a:r>
            <a:rPr lang="en-US" sz="1100">
              <a:solidFill>
                <a:schemeClr val="tx1"/>
              </a:solidFill>
            </a:rPr>
            <a:t>P = Pre-Elementary; K = Kindergarten.</a:t>
          </a:r>
        </a:p>
        <a:p>
          <a:pPr algn="l"/>
          <a:r>
            <a:rPr lang="en-US" sz="1100">
              <a:solidFill>
                <a:schemeClr val="tx1"/>
              </a:solidFill>
            </a:rPr>
            <a:t>Found</a:t>
          </a:r>
          <a:r>
            <a:rPr lang="en-US" sz="1100" baseline="0">
              <a:solidFill>
                <a:schemeClr val="tx1"/>
              </a:solidFill>
            </a:rPr>
            <a:t> by selecting 2013-2014 for the year for School Enrollment Totals for all Alaskan Schools </a:t>
          </a:r>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123825</xdr:colOff>
      <xdr:row>1</xdr:row>
      <xdr:rowOff>85725</xdr:rowOff>
    </xdr:from>
    <xdr:to>
      <xdr:col>10</xdr:col>
      <xdr:colOff>304800</xdr:colOff>
      <xdr:row>3</xdr:row>
      <xdr:rowOff>485775</xdr:rowOff>
    </xdr:to>
    <xdr:sp macro="" textlink="">
      <xdr:nvSpPr>
        <xdr:cNvPr id="2" name="Rounded Rectangle 1"/>
        <xdr:cNvSpPr/>
      </xdr:nvSpPr>
      <xdr:spPr>
        <a:xfrm>
          <a:off x="6210300" y="285750"/>
          <a:ext cx="3838575" cy="12287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revenue per average daily membership (FY2014) and the share of funding by source for each school district in the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5.1-22 in the report. </a:t>
          </a:r>
          <a:endParaRPr lang="en-US" sz="1100" b="0" cap="none" spc="0">
            <a:ln w="0"/>
            <a:solidFill>
              <a:schemeClr val="tx1"/>
            </a:solidFill>
            <a:effectLst/>
          </a:endParaRPr>
        </a:p>
      </xdr:txBody>
    </xdr:sp>
    <xdr:clientData/>
  </xdr:twoCellAnchor>
  <xdr:twoCellAnchor>
    <xdr:from>
      <xdr:col>1</xdr:col>
      <xdr:colOff>0</xdr:colOff>
      <xdr:row>8</xdr:row>
      <xdr:rowOff>0</xdr:rowOff>
    </xdr:from>
    <xdr:to>
      <xdr:col>4</xdr:col>
      <xdr:colOff>466724</xdr:colOff>
      <xdr:row>12</xdr:row>
      <xdr:rowOff>0</xdr:rowOff>
    </xdr:to>
    <xdr:sp macro="" textlink="">
      <xdr:nvSpPr>
        <xdr:cNvPr id="3" name="Rounded Rectangular Callout 2"/>
        <xdr:cNvSpPr/>
      </xdr:nvSpPr>
      <xdr:spPr>
        <a:xfrm>
          <a:off x="1733550" y="3200400"/>
          <a:ext cx="4819649" cy="762000"/>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 from the Alaska Department of Education and Early Development</a:t>
          </a:r>
        </a:p>
        <a:p>
          <a:pPr algn="l"/>
          <a:r>
            <a:rPr lang="en-US" sz="1100">
              <a:solidFill>
                <a:schemeClr val="tx1"/>
              </a:solidFill>
            </a:rPr>
            <a:t>( </a:t>
          </a:r>
          <a:r>
            <a:rPr lang="en-US" sz="1100">
              <a:solidFill>
                <a:schemeClr val="tx1"/>
              </a:solidFill>
              <a:effectLst/>
              <a:latin typeface="+mn-lt"/>
              <a:ea typeface="+mn-ea"/>
              <a:cs typeface="+mn-cs"/>
            </a:rPr>
            <a:t>http://www.eed.state.ak.us/stats/) In the resources section, select the year 2014 from the drop</a:t>
          </a:r>
          <a:r>
            <a:rPr lang="en-US" sz="1100" baseline="0">
              <a:solidFill>
                <a:schemeClr val="tx1"/>
              </a:solidFill>
              <a:effectLst/>
              <a:latin typeface="+mn-lt"/>
              <a:ea typeface="+mn-ea"/>
              <a:cs typeface="+mn-cs"/>
            </a:rPr>
            <a:t> down underneath prior annual revenues to access the spreadshet with this information. </a:t>
          </a:r>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666750</xdr:colOff>
      <xdr:row>16</xdr:row>
      <xdr:rowOff>95250</xdr:rowOff>
    </xdr:from>
    <xdr:to>
      <xdr:col>5</xdr:col>
      <xdr:colOff>2076450</xdr:colOff>
      <xdr:row>20</xdr:row>
      <xdr:rowOff>123825</xdr:rowOff>
    </xdr:to>
    <xdr:sp macro="" textlink="">
      <xdr:nvSpPr>
        <xdr:cNvPr id="2" name="Rounded Rectangle 1"/>
        <xdr:cNvSpPr/>
      </xdr:nvSpPr>
      <xdr:spPr>
        <a:xfrm>
          <a:off x="7315200" y="3676650"/>
          <a:ext cx="3838575" cy="7905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lists name of the utility provider (if any) for each utility within the communities included in the study area. </a:t>
          </a:r>
        </a:p>
        <a:p>
          <a:pPr algn="l"/>
          <a:r>
            <a:rPr lang="en-US" sz="1100" b="0" cap="none" spc="0" baseline="0">
              <a:ln w="0"/>
              <a:solidFill>
                <a:schemeClr val="tx1"/>
              </a:solidFill>
              <a:effectLst/>
            </a:rPr>
            <a:t>This information is shown in table 5.1-23 in the report. </a:t>
          </a:r>
          <a:endParaRPr lang="en-US" sz="1100" b="0" cap="none" spc="0">
            <a:ln w="0"/>
            <a:solidFill>
              <a:schemeClr val="tx1"/>
            </a:solidFill>
            <a:effectLst/>
          </a:endParaRPr>
        </a:p>
      </xdr:txBody>
    </xdr:sp>
    <xdr:clientData/>
  </xdr:twoCellAnchor>
  <xdr:twoCellAnchor>
    <xdr:from>
      <xdr:col>0</xdr:col>
      <xdr:colOff>1647825</xdr:colOff>
      <xdr:row>17</xdr:row>
      <xdr:rowOff>28574</xdr:rowOff>
    </xdr:from>
    <xdr:to>
      <xdr:col>3</xdr:col>
      <xdr:colOff>1285874</xdr:colOff>
      <xdr:row>27</xdr:row>
      <xdr:rowOff>19049</xdr:rowOff>
    </xdr:to>
    <xdr:sp macro="" textlink="">
      <xdr:nvSpPr>
        <xdr:cNvPr id="4" name="Rounded Rectangular Callout 3"/>
        <xdr:cNvSpPr/>
      </xdr:nvSpPr>
      <xdr:spPr>
        <a:xfrm>
          <a:off x="1647825" y="3800474"/>
          <a:ext cx="4819649" cy="1895475"/>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 from the Alaska Department of Commerce,</a:t>
          </a:r>
          <a:r>
            <a:rPr lang="en-US" sz="1100" baseline="0">
              <a:solidFill>
                <a:schemeClr val="tx1"/>
              </a:solidFill>
            </a:rPr>
            <a:t> Community and Economic Development</a:t>
          </a:r>
          <a:endParaRPr lang="en-US" sz="1100">
            <a:solidFill>
              <a:schemeClr val="tx1"/>
            </a:solidFill>
          </a:endParaRPr>
        </a:p>
        <a:p>
          <a:pPr algn="l"/>
          <a:r>
            <a:rPr lang="en-US" sz="1100">
              <a:solidFill>
                <a:schemeClr val="tx1"/>
              </a:solidFill>
            </a:rPr>
            <a:t>( </a:t>
          </a:r>
          <a:r>
            <a:rPr lang="en-US" sz="1100">
              <a:solidFill>
                <a:schemeClr val="tx1"/>
              </a:solidFill>
              <a:effectLst/>
              <a:latin typeface="+mn-lt"/>
              <a:ea typeface="+mn-ea"/>
              <a:cs typeface="+mn-cs"/>
            </a:rPr>
            <a:t>http://www.commerce.state.ak.us/cra/DCRAExternal/)</a:t>
          </a:r>
          <a:r>
            <a:rPr lang="en-US" sz="1100" baseline="0">
              <a:solidFill>
                <a:schemeClr val="tx1"/>
              </a:solidFill>
              <a:effectLst/>
              <a:latin typeface="+mn-lt"/>
              <a:ea typeface="+mn-ea"/>
              <a:cs typeface="+mn-cs"/>
            </a:rPr>
            <a:t> </a:t>
          </a:r>
        </a:p>
        <a:p>
          <a:pPr algn="l"/>
          <a:r>
            <a:rPr lang="en-US" sz="1100" baseline="0">
              <a:solidFill>
                <a:schemeClr val="tx1"/>
              </a:solidFill>
              <a:effectLst/>
              <a:latin typeface="+mn-lt"/>
              <a:ea typeface="+mn-ea"/>
              <a:cs typeface="+mn-cs"/>
            </a:rPr>
            <a:t>Entity attributes </a:t>
          </a:r>
        </a:p>
        <a:p>
          <a:pPr algn="l"/>
          <a:r>
            <a:rPr lang="en-US" sz="1100" baseline="0">
              <a:solidFill>
                <a:schemeClr val="tx1"/>
              </a:solidFill>
              <a:effectLst/>
              <a:latin typeface="+mn-lt"/>
              <a:ea typeface="+mn-ea"/>
              <a:cs typeface="+mn-cs"/>
            </a:rPr>
            <a:t>Landfill Operator</a:t>
          </a:r>
        </a:p>
        <a:p>
          <a:pPr algn="l"/>
          <a:r>
            <a:rPr lang="en-US" sz="1100" baseline="0">
              <a:solidFill>
                <a:schemeClr val="tx1"/>
              </a:solidFill>
              <a:effectLst/>
              <a:latin typeface="+mn-lt"/>
              <a:ea typeface="+mn-ea"/>
              <a:cs typeface="+mn-cs"/>
            </a:rPr>
            <a:t>Power Source</a:t>
          </a:r>
        </a:p>
        <a:p>
          <a:pPr algn="l"/>
          <a:r>
            <a:rPr lang="en-US" sz="1100">
              <a:solidFill>
                <a:schemeClr val="tx1"/>
              </a:solidFill>
            </a:rPr>
            <a:t>Wastewater System Operator- Sewage Collection</a:t>
          </a:r>
          <a:r>
            <a:rPr lang="en-US" sz="1100" baseline="0">
              <a:solidFill>
                <a:schemeClr val="tx1"/>
              </a:solidFill>
            </a:rPr>
            <a:t> Facility </a:t>
          </a:r>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19050</xdr:colOff>
      <xdr:row>1</xdr:row>
      <xdr:rowOff>190501</xdr:rowOff>
    </xdr:from>
    <xdr:to>
      <xdr:col>13</xdr:col>
      <xdr:colOff>200025</xdr:colOff>
      <xdr:row>4</xdr:row>
      <xdr:rowOff>180976</xdr:rowOff>
    </xdr:to>
    <xdr:sp macro="" textlink="">
      <xdr:nvSpPr>
        <xdr:cNvPr id="2" name="Rounded Rectangle 1"/>
        <xdr:cNvSpPr/>
      </xdr:nvSpPr>
      <xdr:spPr>
        <a:xfrm>
          <a:off x="7648575" y="390526"/>
          <a:ext cx="3838575" cy="8572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type of area and the  local tax revenue sources  for  each borough included in the study area. </a:t>
          </a:r>
        </a:p>
        <a:p>
          <a:pPr algn="l"/>
          <a:r>
            <a:rPr lang="en-US" sz="1100" b="0" cap="none" spc="0" baseline="0">
              <a:ln w="0"/>
              <a:solidFill>
                <a:schemeClr val="tx1"/>
              </a:solidFill>
              <a:effectLst/>
            </a:rPr>
            <a:t>This information is shown in table 5.1-24 in the report. </a:t>
          </a:r>
          <a:endParaRPr lang="en-US" sz="1100" b="0" cap="none" spc="0">
            <a:ln w="0"/>
            <a:solidFill>
              <a:schemeClr val="tx1"/>
            </a:solidFill>
            <a:effectLst/>
          </a:endParaRPr>
        </a:p>
      </xdr:txBody>
    </xdr:sp>
    <xdr:clientData/>
  </xdr:twoCellAnchor>
  <xdr:twoCellAnchor>
    <xdr:from>
      <xdr:col>0</xdr:col>
      <xdr:colOff>95250</xdr:colOff>
      <xdr:row>12</xdr:row>
      <xdr:rowOff>657225</xdr:rowOff>
    </xdr:from>
    <xdr:to>
      <xdr:col>5</xdr:col>
      <xdr:colOff>571500</xdr:colOff>
      <xdr:row>25</xdr:row>
      <xdr:rowOff>9524</xdr:rowOff>
    </xdr:to>
    <xdr:sp macro="" textlink="">
      <xdr:nvSpPr>
        <xdr:cNvPr id="3" name="Rounded Rectangular Callout 2"/>
        <xdr:cNvSpPr/>
      </xdr:nvSpPr>
      <xdr:spPr>
        <a:xfrm>
          <a:off x="95250" y="4638675"/>
          <a:ext cx="6238875" cy="3009899"/>
        </a:xfrm>
        <a:prstGeom prst="wedgeRoundRectCallout">
          <a:avLst>
            <a:gd name="adj1" fmla="val -22584"/>
            <a:gd name="adj2" fmla="val -7139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30000">
              <a:solidFill>
                <a:schemeClr val="tx1"/>
              </a:solidFill>
            </a:rPr>
            <a:t>1</a:t>
          </a:r>
          <a:r>
            <a:rPr lang="en-US" sz="1100">
              <a:solidFill>
                <a:schemeClr val="tx1"/>
              </a:solidFill>
            </a:rPr>
            <a:t>First-class/second-class borough: A main difference between a first-class and second-class borough is the authority to assume powers. A first-class borough/city may exercise any power not prohibited by law on a non-area-wide basis (i.e., in the area of the borough outside cities) by adopting an ordinance. A second-class borough, however, must gain voter approval for the authority to exercise many non-area-wide powers. A main difference between a first-class and second-class city is that a second-class city must have voter approval to levy a property tax, whereas a first-class city does not.</a:t>
          </a:r>
        </a:p>
        <a:p>
          <a:pPr algn="l"/>
          <a:endParaRPr lang="en-US" sz="1100">
            <a:solidFill>
              <a:schemeClr val="tx1"/>
            </a:solidFill>
          </a:endParaRPr>
        </a:p>
        <a:p>
          <a:pPr algn="l"/>
          <a:r>
            <a:rPr lang="en-US" sz="1100" baseline="30000">
              <a:solidFill>
                <a:schemeClr val="tx1"/>
              </a:solidFill>
            </a:rPr>
            <a:t>2</a:t>
          </a:r>
          <a:r>
            <a:rPr lang="en-US" sz="1100">
              <a:solidFill>
                <a:schemeClr val="tx1"/>
              </a:solidFill>
            </a:rPr>
            <a:t>Home rule borough/city: A city or borough that has all the legislative powers not prohibited by law or charter. Typical area-wide powers include education, planning, animal control, fireworks control, health and environmental protection, library, mass transit, zoning, taxicab, rights-of-way use, parking, and sewers. Non-area-wide powers include building safety and police.</a:t>
          </a:r>
        </a:p>
        <a:p>
          <a:pPr algn="l"/>
          <a:endParaRPr lang="en-US" sz="1100">
            <a:solidFill>
              <a:schemeClr val="tx1"/>
            </a:solidFill>
          </a:endParaRPr>
        </a:p>
        <a:p>
          <a:pPr algn="l"/>
          <a:r>
            <a:rPr lang="en-US" sz="1100" baseline="30000">
              <a:solidFill>
                <a:schemeClr val="tx1"/>
              </a:solidFill>
            </a:rPr>
            <a:t>3</a:t>
          </a:r>
          <a:r>
            <a:rPr lang="en-US" sz="1100">
              <a:solidFill>
                <a:schemeClr val="tx1"/>
              </a:solidFill>
            </a:rPr>
            <a:t>Mills, or millage rate, is the measure of a tax per $1,000 of assessed value.</a:t>
          </a:r>
        </a:p>
        <a:p>
          <a:pPr algn="l"/>
          <a:endParaRPr lang="en-US" sz="1100">
            <a:solidFill>
              <a:schemeClr val="tx1"/>
            </a:solidFill>
          </a:endParaRPr>
        </a:p>
        <a:p>
          <a:pPr algn="l"/>
          <a:endParaRPr lang="en-US" sz="1100">
            <a:solidFill>
              <a:schemeClr val="tx1"/>
            </a:solidFill>
          </a:endParaRPr>
        </a:p>
      </xdr:txBody>
    </xdr:sp>
    <xdr:clientData/>
  </xdr:twoCellAnchor>
  <xdr:twoCellAnchor>
    <xdr:from>
      <xdr:col>6</xdr:col>
      <xdr:colOff>47626</xdr:colOff>
      <xdr:row>13</xdr:row>
      <xdr:rowOff>200024</xdr:rowOff>
    </xdr:from>
    <xdr:to>
      <xdr:col>14</xdr:col>
      <xdr:colOff>304800</xdr:colOff>
      <xdr:row>27</xdr:row>
      <xdr:rowOff>180975</xdr:rowOff>
    </xdr:to>
    <xdr:sp macro="" textlink="">
      <xdr:nvSpPr>
        <xdr:cNvPr id="7" name="Rounded Rectangular Callout 6"/>
        <xdr:cNvSpPr/>
      </xdr:nvSpPr>
      <xdr:spPr>
        <a:xfrm>
          <a:off x="7067551" y="5105399"/>
          <a:ext cx="5133974" cy="3095626"/>
        </a:xfrm>
        <a:prstGeom prst="wedgeRoundRectCallout">
          <a:avLst>
            <a:gd name="adj1" fmla="val -80339"/>
            <a:gd name="adj2" fmla="val -8500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Data for property tax, sales tax, and special tax </a:t>
          </a:r>
          <a:r>
            <a:rPr lang="en-US" sz="1100" baseline="0">
              <a:solidFill>
                <a:sysClr val="windowText" lastClr="000000"/>
              </a:solidFill>
            </a:rPr>
            <a:t> sourced from the Alaska Department of Commerce, Community and Economic Development, Division of Community and Regional Affairs (</a:t>
          </a:r>
          <a:r>
            <a:rPr lang="en-US" sz="1100">
              <a:solidFill>
                <a:sysClr val="windowText" lastClr="000000"/>
              </a:solidFill>
              <a:effectLst/>
              <a:latin typeface="+mn-lt"/>
              <a:ea typeface="+mn-ea"/>
              <a:cs typeface="+mn-cs"/>
            </a:rPr>
            <a:t>https://www.commerce.alaska.gov/web/dcra), select</a:t>
          </a:r>
          <a:r>
            <a:rPr lang="en-US" sz="1100" baseline="0">
              <a:solidFill>
                <a:sysClr val="windowText" lastClr="000000"/>
              </a:solidFill>
              <a:effectLst/>
              <a:latin typeface="+mn-lt"/>
              <a:ea typeface="+mn-ea"/>
              <a:cs typeface="+mn-cs"/>
            </a:rPr>
            <a:t> the communities in the study area and the other taxes, property taxes (mills) and sales tax (%) search critieria. </a:t>
          </a:r>
        </a:p>
        <a:p>
          <a:pPr algn="l"/>
          <a:endParaRPr lang="en-US" sz="1100" baseline="0">
            <a:solidFill>
              <a:sysClr val="windowText" lastClr="000000"/>
            </a:solidFill>
            <a:effectLst/>
            <a:latin typeface="+mn-lt"/>
            <a:ea typeface="+mn-ea"/>
            <a:cs typeface="+mn-cs"/>
          </a:endParaRPr>
        </a:p>
        <a:p>
          <a:pPr algn="l"/>
          <a:r>
            <a:rPr lang="en-US" sz="1100" baseline="0">
              <a:solidFill>
                <a:sysClr val="windowText" lastClr="000000"/>
              </a:solidFill>
              <a:effectLst/>
              <a:latin typeface="+mn-lt"/>
              <a:ea typeface="+mn-ea"/>
              <a:cs typeface="+mn-cs"/>
            </a:rPr>
            <a:t>For type of area, selected "incorporation type" search critieria for the communities in the study area. </a:t>
          </a:r>
          <a:endParaRPr lang="en-US" sz="1100">
            <a:solidFill>
              <a:sysClr val="windowText" lastClr="000000"/>
            </a:solidFill>
            <a:effectLst/>
            <a:latin typeface="+mn-lt"/>
            <a:ea typeface="+mn-ea"/>
            <a:cs typeface="+mn-cs"/>
          </a:endParaRPr>
        </a:p>
        <a:p>
          <a:pPr algn="l"/>
          <a:endParaRPr lang="en-US" sz="1100">
            <a:solidFill>
              <a:sysClr val="windowText" lastClr="000000"/>
            </a:solidFill>
            <a:effectLst/>
            <a:latin typeface="+mn-lt"/>
            <a:ea typeface="+mn-ea"/>
            <a:cs typeface="+mn-cs"/>
          </a:endParaRPr>
        </a:p>
        <a:p>
          <a:pPr algn="l"/>
          <a:r>
            <a:rPr lang="en-US" sz="1100">
              <a:solidFill>
                <a:sysClr val="windowText" lastClr="000000"/>
              </a:solidFill>
              <a:effectLst/>
              <a:latin typeface="+mn-lt"/>
              <a:ea typeface="+mn-ea"/>
              <a:cs typeface="+mn-cs"/>
            </a:rPr>
            <a:t>Oil and gas tax property tax information</a:t>
          </a:r>
          <a:r>
            <a:rPr lang="en-US" sz="1100" baseline="0">
              <a:solidFill>
                <a:sysClr val="windowText" lastClr="000000"/>
              </a:solidFill>
              <a:effectLst/>
              <a:latin typeface="+mn-lt"/>
              <a:ea typeface="+mn-ea"/>
              <a:cs typeface="+mn-cs"/>
            </a:rPr>
            <a:t> located in Table 02: Summary of locally assessed values: https://www.commerce.alaska.gov/dcra/dcrarepoext/Pages/AlaskaTaxableDatabase.aspx</a:t>
          </a:r>
          <a:endParaRPr lang="en-US" sz="1100">
            <a:solidFill>
              <a:sysClr val="windowText" lastClr="000000"/>
            </a:solidFill>
            <a:effectLst/>
            <a:latin typeface="+mn-lt"/>
            <a:ea typeface="+mn-ea"/>
            <a:cs typeface="+mn-cs"/>
          </a:endParaRPr>
        </a:p>
        <a:p>
          <a:pPr algn="l"/>
          <a:endParaRPr lang="en-US" sz="1100">
            <a:solidFill>
              <a:schemeClr val="tx1"/>
            </a:solidFill>
            <a:effectLst/>
            <a:latin typeface="+mn-lt"/>
            <a:ea typeface="+mn-ea"/>
            <a:cs typeface="+mn-cs"/>
          </a:endParaRPr>
        </a:p>
        <a:p>
          <a:pPr algn="l"/>
          <a:endParaRPr lang="en-US" sz="1100">
            <a:solidFill>
              <a:schemeClr val="tx1"/>
            </a:solidFill>
            <a:effectLst/>
            <a:latin typeface="+mn-lt"/>
            <a:ea typeface="+mn-ea"/>
            <a:cs typeface="+mn-cs"/>
          </a:endParaRPr>
        </a:p>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390525</xdr:colOff>
      <xdr:row>1</xdr:row>
      <xdr:rowOff>180976</xdr:rowOff>
    </xdr:from>
    <xdr:to>
      <xdr:col>14</xdr:col>
      <xdr:colOff>571500</xdr:colOff>
      <xdr:row>5</xdr:row>
      <xdr:rowOff>19050</xdr:rowOff>
    </xdr:to>
    <xdr:sp macro="" textlink="">
      <xdr:nvSpPr>
        <xdr:cNvPr id="2" name="Rounded Rectangle 1"/>
        <xdr:cNvSpPr/>
      </xdr:nvSpPr>
      <xdr:spPr>
        <a:xfrm>
          <a:off x="8515350" y="409576"/>
          <a:ext cx="3838575" cy="93344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local government revenue sources for each community included in the study area for FY2014 dollars. </a:t>
          </a:r>
        </a:p>
        <a:p>
          <a:pPr algn="l"/>
          <a:r>
            <a:rPr lang="en-US" sz="1100" b="0" cap="none" spc="0" baseline="0">
              <a:ln w="0"/>
              <a:solidFill>
                <a:schemeClr val="tx1"/>
              </a:solidFill>
              <a:effectLst/>
            </a:rPr>
            <a:t>This information is shown in table 5.1-25 in the report. </a:t>
          </a:r>
          <a:endParaRPr lang="en-US" sz="1100" b="0" cap="none" spc="0">
            <a:ln w="0"/>
            <a:solidFill>
              <a:schemeClr val="tx1"/>
            </a:solidFill>
            <a:effectLst/>
          </a:endParaRPr>
        </a:p>
      </xdr:txBody>
    </xdr:sp>
    <xdr:clientData/>
  </xdr:twoCellAnchor>
  <xdr:twoCellAnchor>
    <xdr:from>
      <xdr:col>2</xdr:col>
      <xdr:colOff>314325</xdr:colOff>
      <xdr:row>14</xdr:row>
      <xdr:rowOff>0</xdr:rowOff>
    </xdr:from>
    <xdr:to>
      <xdr:col>9</xdr:col>
      <xdr:colOff>333375</xdr:colOff>
      <xdr:row>19</xdr:row>
      <xdr:rowOff>57150</xdr:rowOff>
    </xdr:to>
    <xdr:sp macro="" textlink="">
      <xdr:nvSpPr>
        <xdr:cNvPr id="3" name="Rounded Rectangular Callout 2"/>
        <xdr:cNvSpPr/>
      </xdr:nvSpPr>
      <xdr:spPr>
        <a:xfrm>
          <a:off x="3067050" y="3162300"/>
          <a:ext cx="6000750" cy="1009650"/>
        </a:xfrm>
        <a:prstGeom prst="wedgeRoundRectCallout">
          <a:avLst>
            <a:gd name="adj1" fmla="val -64569"/>
            <a:gd name="adj2" fmla="val -5453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30000">
              <a:solidFill>
                <a:schemeClr val="tx1"/>
              </a:solidFill>
            </a:rPr>
            <a:t>1</a:t>
          </a:r>
          <a:r>
            <a:rPr lang="en-US" sz="1100">
              <a:solidFill>
                <a:schemeClr val="tx1"/>
              </a:solidFill>
            </a:rPr>
            <a:t>Revenues from business-type activities are excluded</a:t>
          </a:r>
        </a:p>
        <a:p>
          <a:pPr algn="l"/>
          <a:endParaRPr lang="en-US" sz="1100">
            <a:solidFill>
              <a:schemeClr val="tx1"/>
            </a:solidFill>
          </a:endParaRPr>
        </a:p>
        <a:p>
          <a:pPr algn="l"/>
          <a:r>
            <a:rPr lang="en-US" sz="1100">
              <a:solidFill>
                <a:schemeClr val="tx1"/>
              </a:solidFill>
            </a:rPr>
            <a:t>Data</a:t>
          </a:r>
          <a:r>
            <a:rPr lang="en-US" sz="1100" baseline="0">
              <a:solidFill>
                <a:schemeClr val="tx1"/>
              </a:solidFill>
            </a:rPr>
            <a:t> sourced from the Alaska Department of Commerce, Community and Economic Development (</a:t>
          </a:r>
          <a:r>
            <a:rPr lang="en-US" sz="1100">
              <a:solidFill>
                <a:schemeClr val="tx1"/>
              </a:solidFill>
              <a:effectLst/>
              <a:latin typeface="+mn-lt"/>
              <a:ea typeface="+mn-ea"/>
              <a:cs typeface="+mn-cs"/>
            </a:rPr>
            <a:t>https://www.commerce.alaska.gov/dcra/dcrarepoext/Pages/FinancialDocumentsLibrary.aspx )</a:t>
          </a:r>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504825</xdr:colOff>
      <xdr:row>1</xdr:row>
      <xdr:rowOff>76201</xdr:rowOff>
    </xdr:from>
    <xdr:to>
      <xdr:col>14</xdr:col>
      <xdr:colOff>76200</xdr:colOff>
      <xdr:row>5</xdr:row>
      <xdr:rowOff>180975</xdr:rowOff>
    </xdr:to>
    <xdr:sp macro="" textlink="">
      <xdr:nvSpPr>
        <xdr:cNvPr id="2" name="Rounded Rectangle 1"/>
        <xdr:cNvSpPr/>
      </xdr:nvSpPr>
      <xdr:spPr>
        <a:xfrm>
          <a:off x="8572500" y="276226"/>
          <a:ext cx="3838575" cy="103822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local government operating expenditures by category for boroughs and comunities included in the study area. </a:t>
          </a:r>
        </a:p>
        <a:p>
          <a:pPr algn="l"/>
          <a:r>
            <a:rPr lang="en-US" sz="1100" b="0" cap="none" spc="0" baseline="0">
              <a:ln w="0"/>
              <a:solidFill>
                <a:schemeClr val="tx1"/>
              </a:solidFill>
              <a:effectLst/>
            </a:rPr>
            <a:t>This information is shown in table 5.1-26 in the report. </a:t>
          </a:r>
          <a:endParaRPr lang="en-US" sz="1100" b="0" cap="none" spc="0">
            <a:ln w="0"/>
            <a:solidFill>
              <a:schemeClr val="tx1"/>
            </a:solidFill>
            <a:effectLst/>
          </a:endParaRPr>
        </a:p>
      </xdr:txBody>
    </xdr:sp>
    <xdr:clientData/>
  </xdr:twoCellAnchor>
  <xdr:twoCellAnchor>
    <xdr:from>
      <xdr:col>2</xdr:col>
      <xdr:colOff>485774</xdr:colOff>
      <xdr:row>14</xdr:row>
      <xdr:rowOff>38100</xdr:rowOff>
    </xdr:from>
    <xdr:to>
      <xdr:col>9</xdr:col>
      <xdr:colOff>114299</xdr:colOff>
      <xdr:row>20</xdr:row>
      <xdr:rowOff>28575</xdr:rowOff>
    </xdr:to>
    <xdr:sp macro="" textlink="">
      <xdr:nvSpPr>
        <xdr:cNvPr id="3" name="Rounded Rectangular Callout 2"/>
        <xdr:cNvSpPr/>
      </xdr:nvSpPr>
      <xdr:spPr>
        <a:xfrm>
          <a:off x="3448049" y="2962275"/>
          <a:ext cx="5953125" cy="1143000"/>
        </a:xfrm>
        <a:prstGeom prst="wedgeRoundRectCallout">
          <a:avLst>
            <a:gd name="adj1" fmla="val -67352"/>
            <a:gd name="adj2" fmla="val -6138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a:p>
          <a:pPr algn="l"/>
          <a:r>
            <a:rPr lang="en-US" sz="1100">
              <a:solidFill>
                <a:schemeClr val="tx1"/>
              </a:solidFill>
            </a:rPr>
            <a:t>Data</a:t>
          </a:r>
          <a:r>
            <a:rPr lang="en-US" sz="1100" baseline="0">
              <a:solidFill>
                <a:schemeClr val="tx1"/>
              </a:solidFill>
            </a:rPr>
            <a:t> sourced from the Alaska Department of Commerce, Community and Economic Development (https://www.commerce.alaska.gov/dcra/dcrarepoext/Pages/FinancialDocumentsLibrary.aspx)</a:t>
          </a:r>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342900</xdr:colOff>
      <xdr:row>0</xdr:row>
      <xdr:rowOff>180975</xdr:rowOff>
    </xdr:from>
    <xdr:to>
      <xdr:col>14</xdr:col>
      <xdr:colOff>523875</xdr:colOff>
      <xdr:row>6</xdr:row>
      <xdr:rowOff>104775</xdr:rowOff>
    </xdr:to>
    <xdr:sp macro="" textlink="">
      <xdr:nvSpPr>
        <xdr:cNvPr id="2" name="Rounded Rectangle 1"/>
        <xdr:cNvSpPr/>
      </xdr:nvSpPr>
      <xdr:spPr>
        <a:xfrm>
          <a:off x="8448675" y="180975"/>
          <a:ext cx="3838575" cy="12477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yearly timber harvest between 2013-2017 in selected natural resource management units of the  Matanuska- Susitna Borough.</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5.1-27 in the report. </a:t>
          </a:r>
          <a:endParaRPr lang="en-US" sz="1100" b="0" cap="none" spc="0">
            <a:ln w="0"/>
            <a:solidFill>
              <a:schemeClr val="tx1"/>
            </a:solidFill>
            <a:effectLst/>
          </a:endParaRPr>
        </a:p>
      </xdr:txBody>
    </xdr:sp>
    <xdr:clientData/>
  </xdr:twoCellAnchor>
  <xdr:twoCellAnchor>
    <xdr:from>
      <xdr:col>1</xdr:col>
      <xdr:colOff>171450</xdr:colOff>
      <xdr:row>12</xdr:row>
      <xdr:rowOff>180975</xdr:rowOff>
    </xdr:from>
    <xdr:to>
      <xdr:col>5</xdr:col>
      <xdr:colOff>1133474</xdr:colOff>
      <xdr:row>19</xdr:row>
      <xdr:rowOff>0</xdr:rowOff>
    </xdr:to>
    <xdr:sp macro="" textlink="">
      <xdr:nvSpPr>
        <xdr:cNvPr id="3" name="Rounded Rectangular Callout 2"/>
        <xdr:cNvSpPr/>
      </xdr:nvSpPr>
      <xdr:spPr>
        <a:xfrm>
          <a:off x="1381125" y="2695575"/>
          <a:ext cx="5133974" cy="1152525"/>
        </a:xfrm>
        <a:prstGeom prst="wedgeRoundRectCallout">
          <a:avLst>
            <a:gd name="adj1" fmla="val -25979"/>
            <a:gd name="adj2" fmla="val -8082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a:p>
          <a:pPr algn="l"/>
          <a:r>
            <a:rPr lang="en-US" sz="1100">
              <a:solidFill>
                <a:schemeClr val="tx1"/>
              </a:solidFill>
            </a:rPr>
            <a:t>Data</a:t>
          </a:r>
          <a:r>
            <a:rPr lang="en-US" sz="1100" baseline="0">
              <a:solidFill>
                <a:schemeClr val="tx1"/>
              </a:solidFill>
            </a:rPr>
            <a:t> sourced from RWS Consulting and the Matanuska-Susitna Borough Community Development Department. </a:t>
          </a:r>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0</xdr:colOff>
      <xdr:row>2</xdr:row>
      <xdr:rowOff>1</xdr:rowOff>
    </xdr:from>
    <xdr:to>
      <xdr:col>13</xdr:col>
      <xdr:colOff>180975</xdr:colOff>
      <xdr:row>5</xdr:row>
      <xdr:rowOff>76201</xdr:rowOff>
    </xdr:to>
    <xdr:sp macro="" textlink="">
      <xdr:nvSpPr>
        <xdr:cNvPr id="3" name="Rounded Rectangle 2"/>
        <xdr:cNvSpPr/>
      </xdr:nvSpPr>
      <xdr:spPr>
        <a:xfrm>
          <a:off x="9763125" y="400051"/>
          <a:ext cx="3838575" cy="12382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parcel ID, owner, gross acreage,  land apprised value (2013) , and the dollar per acre value for selected land parcels in the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5.1-28 in the report. </a:t>
          </a:r>
          <a:endParaRPr lang="en-US" sz="1100" b="0" cap="none" spc="0">
            <a:ln w="0"/>
            <a:solidFill>
              <a:schemeClr val="tx1"/>
            </a:solidFill>
            <a:effectLst/>
          </a:endParaRPr>
        </a:p>
      </xdr:txBody>
    </xdr:sp>
    <xdr:clientData/>
  </xdr:twoCellAnchor>
  <xdr:twoCellAnchor>
    <xdr:from>
      <xdr:col>1</xdr:col>
      <xdr:colOff>571500</xdr:colOff>
      <xdr:row>9</xdr:row>
      <xdr:rowOff>133350</xdr:rowOff>
    </xdr:from>
    <xdr:to>
      <xdr:col>3</xdr:col>
      <xdr:colOff>1200150</xdr:colOff>
      <xdr:row>15</xdr:row>
      <xdr:rowOff>142875</xdr:rowOff>
    </xdr:to>
    <xdr:sp macro="" textlink="">
      <xdr:nvSpPr>
        <xdr:cNvPr id="4" name="Rounded Rectangular Callout 3"/>
        <xdr:cNvSpPr/>
      </xdr:nvSpPr>
      <xdr:spPr>
        <a:xfrm>
          <a:off x="2333625" y="3371850"/>
          <a:ext cx="3543300" cy="1152525"/>
        </a:xfrm>
        <a:prstGeom prst="wedgeRoundRectCallout">
          <a:avLst>
            <a:gd name="adj1" fmla="val -25979"/>
            <a:gd name="adj2" fmla="val -8082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ysClr val="windowText" lastClr="000000"/>
            </a:solidFill>
          </a:endParaRPr>
        </a:p>
        <a:p>
          <a:pPr algn="l"/>
          <a:r>
            <a:rPr lang="en-US" sz="1100">
              <a:solidFill>
                <a:sysClr val="windowText" lastClr="000000"/>
              </a:solidFill>
            </a:rPr>
            <a:t>Data</a:t>
          </a:r>
          <a:r>
            <a:rPr lang="en-US" sz="1100" baseline="0">
              <a:solidFill>
                <a:sysClr val="windowText" lastClr="000000"/>
              </a:solidFill>
            </a:rPr>
            <a:t> sourced from the Matanuska- Susitna Borough (</a:t>
          </a:r>
          <a:r>
            <a:rPr lang="en-US" sz="1100">
              <a:solidFill>
                <a:sysClr val="windowText" lastClr="000000"/>
              </a:solidFill>
              <a:effectLst/>
              <a:latin typeface="+mn-lt"/>
              <a:ea typeface="+mn-ea"/>
              <a:cs typeface="+mn-cs"/>
            </a:rPr>
            <a:t>http://maps.matsugov.us/webmaps/</a:t>
          </a:r>
          <a:r>
            <a:rPr lang="en-US" sz="1100" baseline="0">
              <a:solidFill>
                <a:sysClr val="windowText" lastClr="000000"/>
              </a:solidFill>
            </a:rPr>
            <a:t>) </a:t>
          </a:r>
          <a:endParaRPr lang="en-US" sz="11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723900</xdr:colOff>
      <xdr:row>16</xdr:row>
      <xdr:rowOff>85726</xdr:rowOff>
    </xdr:from>
    <xdr:to>
      <xdr:col>2</xdr:col>
      <xdr:colOff>981075</xdr:colOff>
      <xdr:row>22</xdr:row>
      <xdr:rowOff>123825</xdr:rowOff>
    </xdr:to>
    <xdr:sp macro="" textlink="">
      <xdr:nvSpPr>
        <xdr:cNvPr id="2" name="Rounded Rectangle 1"/>
        <xdr:cNvSpPr/>
      </xdr:nvSpPr>
      <xdr:spPr>
        <a:xfrm>
          <a:off x="723900" y="3419476"/>
          <a:ext cx="4124325" cy="11810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estimated direct and induced jobs and labor income and business sales resulting from project construction by activity.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tables 5.2-1 and 5.2-2 in the report. </a:t>
          </a:r>
          <a:endParaRPr lang="en-US" sz="1100" b="0" cap="none" spc="0">
            <a:ln w="0"/>
            <a:solidFill>
              <a:schemeClr val="tx1"/>
            </a:solidFill>
            <a:effectLst/>
          </a:endParaRPr>
        </a:p>
      </xdr:txBody>
    </xdr:sp>
    <xdr:clientData/>
  </xdr:twoCellAnchor>
  <xdr:twoCellAnchor>
    <xdr:from>
      <xdr:col>2</xdr:col>
      <xdr:colOff>2009775</xdr:colOff>
      <xdr:row>18</xdr:row>
      <xdr:rowOff>28575</xdr:rowOff>
    </xdr:from>
    <xdr:to>
      <xdr:col>4</xdr:col>
      <xdr:colOff>2390775</xdr:colOff>
      <xdr:row>21</xdr:row>
      <xdr:rowOff>47625</xdr:rowOff>
    </xdr:to>
    <xdr:sp macro="" textlink="">
      <xdr:nvSpPr>
        <xdr:cNvPr id="3" name="Rounded Rectangular Callout 2"/>
        <xdr:cNvSpPr/>
      </xdr:nvSpPr>
      <xdr:spPr>
        <a:xfrm>
          <a:off x="5876925" y="3743325"/>
          <a:ext cx="3933825" cy="590550"/>
        </a:xfrm>
        <a:prstGeom prst="wedgeRoundRectCallout">
          <a:avLst>
            <a:gd name="adj1" fmla="val -51800"/>
            <a:gd name="adj2" fmla="val -10665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sourced from Northern Economics and the Alaska Energy Authority </a:t>
          </a:r>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85725</xdr:colOff>
      <xdr:row>11</xdr:row>
      <xdr:rowOff>104775</xdr:rowOff>
    </xdr:to>
    <xdr:sp macro="" textlink="">
      <xdr:nvSpPr>
        <xdr:cNvPr id="3" name="Rounded Rectangle 2"/>
        <xdr:cNvSpPr/>
      </xdr:nvSpPr>
      <xdr:spPr>
        <a:xfrm>
          <a:off x="0" y="0"/>
          <a:ext cx="7686675" cy="220027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This sheet</a:t>
          </a:r>
          <a:r>
            <a:rPr lang="en-US" sz="1100" b="0" baseline="0">
              <a:solidFill>
                <a:sysClr val="windowText" lastClr="000000"/>
              </a:solidFill>
              <a:effectLst/>
              <a:latin typeface="+mn-lt"/>
              <a:ea typeface="+mn-ea"/>
              <a:cs typeface="+mn-cs"/>
            </a:rPr>
            <a:t> displays the  racial and ethnic data in the state of Alaska and each borough and community included in the study area by percentage of each category. </a:t>
          </a:r>
          <a:endParaRPr lang="en-US">
            <a:solidFill>
              <a:sysClr val="windowText" lastClr="000000"/>
            </a:solidFill>
            <a:effectLst/>
          </a:endParaRPr>
        </a:p>
        <a:p>
          <a:pPr algn="l"/>
          <a:endParaRPr lang="en-US" sz="1100" b="0" cap="none" spc="0" baseline="0">
            <a:ln w="0"/>
            <a:solidFill>
              <a:sysClr val="windowText" lastClr="000000"/>
            </a:solidFill>
            <a:effectLst/>
          </a:endParaRPr>
        </a:p>
        <a:p>
          <a:pPr algn="l"/>
          <a:r>
            <a:rPr lang="en-US" sz="1100" b="0" cap="none" spc="0" baseline="0">
              <a:ln w="0"/>
              <a:solidFill>
                <a:sysClr val="windowText" lastClr="000000"/>
              </a:solidFill>
              <a:effectLst/>
            </a:rPr>
            <a:t>The racial averages shown in Table 5.1-3 in the report were created by dividing the  number of individuals in each racial group by the total number of people in each geographic area. For example, in order to calculate the total number of individuals who identify as white alone, 458,284 (the number of individuals who identify as white alone), was divided by the total number of individuals in the state (728,300), yielding an average of 0.629, as is displayed in the table below. </a:t>
          </a:r>
        </a:p>
        <a:p>
          <a:pPr algn="l"/>
          <a:endParaRPr lang="en-US" sz="1100" b="0" cap="none" spc="0" baseline="0">
            <a:ln w="0"/>
            <a:solidFill>
              <a:sysClr val="windowText" lastClr="000000"/>
            </a:solidFill>
            <a:effectLst/>
          </a:endParaRPr>
        </a:p>
        <a:p>
          <a:pPr algn="l"/>
          <a:r>
            <a:rPr lang="en-US" sz="1100" b="0" cap="none" spc="0" baseline="0">
              <a:ln w="0"/>
              <a:solidFill>
                <a:sysClr val="windowText" lastClr="000000"/>
              </a:solidFill>
              <a:effectLst/>
            </a:rPr>
            <a:t>The sheet is divided into three tables. The first table contains data from the U.S. Census Bureau on populations and margin of error by location and race. The second table calculates the populations and margins of error as a percentage of the state total. The third table reads the results from the second table, formatted for the report.</a:t>
          </a:r>
        </a:p>
      </xdr:txBody>
    </xdr:sp>
    <xdr:clientData/>
  </xdr:twoCellAnchor>
  <xdr:twoCellAnchor>
    <xdr:from>
      <xdr:col>9</xdr:col>
      <xdr:colOff>438149</xdr:colOff>
      <xdr:row>2</xdr:row>
      <xdr:rowOff>47626</xdr:rowOff>
    </xdr:from>
    <xdr:to>
      <xdr:col>22</xdr:col>
      <xdr:colOff>200024</xdr:colOff>
      <xdr:row>11</xdr:row>
      <xdr:rowOff>180976</xdr:rowOff>
    </xdr:to>
    <xdr:sp macro="" textlink="">
      <xdr:nvSpPr>
        <xdr:cNvPr id="4" name="Rounded Rectangular Callout 3"/>
        <xdr:cNvSpPr/>
      </xdr:nvSpPr>
      <xdr:spPr>
        <a:xfrm>
          <a:off x="8715374" y="428626"/>
          <a:ext cx="8886825" cy="1847850"/>
        </a:xfrm>
        <a:prstGeom prst="wedgeRoundRectCallout">
          <a:avLst>
            <a:gd name="adj1" fmla="val -47302"/>
            <a:gd name="adj2" fmla="val 664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Racial</a:t>
          </a:r>
          <a:r>
            <a:rPr lang="en-US" sz="1100" baseline="0">
              <a:solidFill>
                <a:sysClr val="windowText" lastClr="000000"/>
              </a:solidFill>
            </a:rPr>
            <a:t> and ethnic </a:t>
          </a:r>
          <a:r>
            <a:rPr lang="en-US" sz="1100">
              <a:solidFill>
                <a:sysClr val="windowText" lastClr="000000"/>
              </a:solidFill>
            </a:rPr>
            <a:t>data from U.S. Census Bureau:</a:t>
          </a:r>
        </a:p>
        <a:p>
          <a:pPr algn="l"/>
          <a:r>
            <a:rPr lang="en-US" sz="1100">
              <a:solidFill>
                <a:sysClr val="windowText" lastClr="000000"/>
              </a:solidFill>
            </a:rPr>
            <a:t>https://factfinder.census.gov/bkmk/table/1.0/en/ACS/14_5YR/B03002/0400000US02|0500000US02020|0500000US02068|0500000US02090|0500000US02122|0500000US02170|1600000US0210150|1600000US0212350|1600000US0224230|1600000US0233800|1600000US0261788|1600000US0268560|1600000US0274830|1600000US0278680|1600000US0283080|1600000US0284510|1600000US0285280</a:t>
          </a:r>
        </a:p>
        <a:p>
          <a:pPr algn="l"/>
          <a:r>
            <a:rPr lang="en-US" sz="1100">
              <a:solidFill>
                <a:sysClr val="windowText" lastClr="000000"/>
              </a:solidFill>
            </a:rPr>
            <a:t>Calculations</a:t>
          </a:r>
          <a:r>
            <a:rPr lang="en-US" sz="1100" baseline="0">
              <a:solidFill>
                <a:sysClr val="windowText" lastClr="000000"/>
              </a:solidFill>
            </a:rPr>
            <a:t> used to estimate the racial and ethnic data in the tabel are included in a supplemental "Racial data 1" tab in the back of the workbook.  </a:t>
          </a:r>
          <a:endParaRPr lang="en-US" sz="1100">
            <a:solidFill>
              <a:sysClr val="windowText" lastClr="000000"/>
            </a:solidFill>
          </a:endParaRPr>
        </a:p>
        <a:p>
          <a:pPr algn="l"/>
          <a:r>
            <a:rPr lang="en-US">
              <a:solidFill>
                <a:schemeClr val="tx1"/>
              </a:solidFill>
            </a:rPr>
            <a:t> </a:t>
          </a:r>
          <a:r>
            <a:rPr lang="en-US" baseline="30000">
              <a:solidFill>
                <a:schemeClr val="tx1"/>
              </a:solidFill>
            </a:rPr>
            <a:t>1</a:t>
          </a:r>
          <a:r>
            <a:rPr lang="en-US">
              <a:solidFill>
                <a:schemeClr val="tx1"/>
              </a:solidFill>
            </a:rPr>
            <a:t>Alone</a:t>
          </a:r>
        </a:p>
        <a:p>
          <a:pPr algn="l"/>
          <a:r>
            <a:rPr lang="en-US" sz="1100" baseline="30000">
              <a:solidFill>
                <a:schemeClr val="tx1"/>
              </a:solidFill>
            </a:rPr>
            <a:t>2</a:t>
          </a:r>
          <a:r>
            <a:rPr lang="en-US" sz="1100">
              <a:solidFill>
                <a:schemeClr val="tx1"/>
              </a:solidFill>
            </a:rPr>
            <a:t>Alone or in combination with one or more other races</a:t>
          </a:r>
        </a:p>
        <a:p>
          <a:pPr algn="l"/>
          <a:r>
            <a:rPr lang="en-US" sz="1100" baseline="30000">
              <a:solidFill>
                <a:schemeClr val="tx1"/>
              </a:solidFill>
            </a:rPr>
            <a:t>3</a:t>
          </a:r>
          <a:r>
            <a:rPr lang="en-US" sz="1100">
              <a:solidFill>
                <a:schemeClr val="tx1"/>
              </a:solidFill>
            </a:rPr>
            <a:t>Of any race</a:t>
          </a:r>
        </a:p>
        <a:p>
          <a:pPr algn="l"/>
          <a:r>
            <a:rPr lang="en-US" sz="1100" baseline="30000">
              <a:solidFill>
                <a:schemeClr val="tx1"/>
              </a:solidFill>
            </a:rPr>
            <a:t>4</a:t>
          </a:r>
          <a:r>
            <a:rPr lang="en-US" sz="1100">
              <a:solidFill>
                <a:schemeClr val="tx1"/>
              </a:solidFill>
            </a:rPr>
            <a:t>Minority = 100 percent minus “White, non-Hispanic”</a:t>
          </a:r>
        </a:p>
      </xdr:txBody>
    </xdr:sp>
    <xdr:clientData/>
  </xdr:twoCellAnchor>
  <xdr:twoCellAnchor>
    <xdr:from>
      <xdr:col>10</xdr:col>
      <xdr:colOff>171450</xdr:colOff>
      <xdr:row>58</xdr:row>
      <xdr:rowOff>152399</xdr:rowOff>
    </xdr:from>
    <xdr:to>
      <xdr:col>14</xdr:col>
      <xdr:colOff>323850</xdr:colOff>
      <xdr:row>64</xdr:row>
      <xdr:rowOff>142875</xdr:rowOff>
    </xdr:to>
    <xdr:sp macro="" textlink="">
      <xdr:nvSpPr>
        <xdr:cNvPr id="5" name="Rounded Rectangular Callout 4"/>
        <xdr:cNvSpPr/>
      </xdr:nvSpPr>
      <xdr:spPr>
        <a:xfrm>
          <a:off x="9058275" y="12553949"/>
          <a:ext cx="2457450" cy="1133476"/>
        </a:xfrm>
        <a:prstGeom prst="wedgeRoundRectCallout">
          <a:avLst>
            <a:gd name="adj1" fmla="val -54279"/>
            <a:gd name="adj2" fmla="val 78981"/>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a:t>
          </a:r>
          <a:r>
            <a:rPr lang="en-US" sz="1100" baseline="0">
              <a:solidFill>
                <a:sysClr val="windowText" lastClr="000000"/>
              </a:solidFill>
            </a:rPr>
            <a:t> table calculates the percentages of the total state population by race.</a:t>
          </a:r>
        </a:p>
        <a:p>
          <a:pPr algn="l"/>
          <a:endParaRPr lang="en-US" sz="1100" baseline="0">
            <a:solidFill>
              <a:sysClr val="windowText" lastClr="000000"/>
            </a:solidFill>
          </a:endParaRPr>
        </a:p>
        <a:p>
          <a:pPr algn="l"/>
          <a:r>
            <a:rPr lang="en-US" sz="1100" baseline="0">
              <a:solidFill>
                <a:sysClr val="windowText" lastClr="000000"/>
              </a:solidFill>
            </a:rPr>
            <a:t>The yellow highlighted cells lack data for calculation.</a:t>
          </a:r>
          <a:endParaRPr lang="en-US" sz="1100">
            <a:solidFill>
              <a:schemeClr val="tx1"/>
            </a:solidFill>
          </a:endParaRPr>
        </a:p>
      </xdr:txBody>
    </xdr:sp>
    <xdr:clientData/>
  </xdr:twoCellAnchor>
  <xdr:twoCellAnchor>
    <xdr:from>
      <xdr:col>18</xdr:col>
      <xdr:colOff>47625</xdr:colOff>
      <xdr:row>89</xdr:row>
      <xdr:rowOff>142875</xdr:rowOff>
    </xdr:from>
    <xdr:to>
      <xdr:col>20</xdr:col>
      <xdr:colOff>676275</xdr:colOff>
      <xdr:row>94</xdr:row>
      <xdr:rowOff>76201</xdr:rowOff>
    </xdr:to>
    <xdr:sp macro="" textlink="">
      <xdr:nvSpPr>
        <xdr:cNvPr id="6" name="Rounded Rectangular Callout 5"/>
        <xdr:cNvSpPr/>
      </xdr:nvSpPr>
      <xdr:spPr>
        <a:xfrm>
          <a:off x="13877925" y="18583275"/>
          <a:ext cx="2457450" cy="1133476"/>
        </a:xfrm>
        <a:prstGeom prst="wedgeRoundRectCallout">
          <a:avLst>
            <a:gd name="adj1" fmla="val -54279"/>
            <a:gd name="adj2" fmla="val 78981"/>
            <a:gd name="adj3" fmla="val 16667"/>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a:t>
          </a:r>
          <a:r>
            <a:rPr lang="en-US" sz="1100" baseline="0">
              <a:solidFill>
                <a:sysClr val="windowText" lastClr="000000"/>
              </a:solidFill>
            </a:rPr>
            <a:t> table reads the calculations from the table above and puts them in a format for the final report.</a:t>
          </a:r>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495299</xdr:colOff>
      <xdr:row>0</xdr:row>
      <xdr:rowOff>114300</xdr:rowOff>
    </xdr:from>
    <xdr:to>
      <xdr:col>10</xdr:col>
      <xdr:colOff>66674</xdr:colOff>
      <xdr:row>6</xdr:row>
      <xdr:rowOff>19051</xdr:rowOff>
    </xdr:to>
    <xdr:sp macro="" textlink="">
      <xdr:nvSpPr>
        <xdr:cNvPr id="3" name="Rounded Rectangle 2"/>
        <xdr:cNvSpPr/>
      </xdr:nvSpPr>
      <xdr:spPr>
        <a:xfrm>
          <a:off x="7962899" y="114300"/>
          <a:ext cx="3838575" cy="1400176"/>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outerShdw blurRad="38100" dist="19050" dir="2700000" algn="tl" rotWithShape="0">
                  <a:schemeClr val="dk1">
                    <a:alpha val="40000"/>
                  </a:schemeClr>
                </a:outerShdw>
              </a:effectLst>
            </a:rPr>
            <a:t>This sheet</a:t>
          </a:r>
          <a:r>
            <a:rPr lang="en-US" sz="1100" b="0" cap="none" spc="0" baseline="0">
              <a:ln w="0"/>
              <a:solidFill>
                <a:schemeClr val="tx1"/>
              </a:solidFill>
              <a:effectLst>
                <a:outerShdw blurRad="38100" dist="19050" dir="2700000" algn="tl" rotWithShape="0">
                  <a:schemeClr val="dk1">
                    <a:alpha val="40000"/>
                  </a:schemeClr>
                </a:outerShdw>
              </a:effectLst>
            </a:rPr>
            <a:t>  displays the  number of resident workers and the top three industries of residential employment located within the state of Alaska and each borough and community located in the study area in 2014. </a:t>
          </a:r>
        </a:p>
        <a:p>
          <a:pPr algn="l"/>
          <a:endParaRPr lang="en-US" sz="1100" b="0" cap="none" spc="0" baseline="0">
            <a:ln w="0"/>
            <a:solidFill>
              <a:schemeClr val="tx1"/>
            </a:solidFill>
            <a:effectLst>
              <a:outerShdw blurRad="38100" dist="19050" dir="2700000" algn="tl" rotWithShape="0">
                <a:schemeClr val="dk1">
                  <a:alpha val="40000"/>
                </a:schemeClr>
              </a:outerShdw>
            </a:effectLst>
          </a:endParaRPr>
        </a:p>
        <a:p>
          <a:pPr algn="l"/>
          <a:r>
            <a:rPr lang="en-US" sz="1100" b="0" cap="none" spc="0" baseline="0">
              <a:ln w="0"/>
              <a:solidFill>
                <a:schemeClr val="tx1"/>
              </a:solidFill>
              <a:effectLst>
                <a:outerShdw blurRad="38100" dist="19050" dir="2700000" algn="tl" rotWithShape="0">
                  <a:schemeClr val="dk1">
                    <a:alpha val="40000"/>
                  </a:schemeClr>
                </a:outerShdw>
              </a:effectLst>
            </a:rPr>
            <a:t>This information is shown in table 5.1-4. in the report. </a:t>
          </a:r>
          <a:endParaRPr 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6</xdr:col>
      <xdr:colOff>9524</xdr:colOff>
      <xdr:row>19</xdr:row>
      <xdr:rowOff>123825</xdr:rowOff>
    </xdr:from>
    <xdr:to>
      <xdr:col>12</xdr:col>
      <xdr:colOff>428625</xdr:colOff>
      <xdr:row>33</xdr:row>
      <xdr:rowOff>66675</xdr:rowOff>
    </xdr:to>
    <xdr:sp macro="" textlink="">
      <xdr:nvSpPr>
        <xdr:cNvPr id="4" name="Rounded Rectangular Callout 3"/>
        <xdr:cNvSpPr/>
      </xdr:nvSpPr>
      <xdr:spPr>
        <a:xfrm>
          <a:off x="9305924" y="4219575"/>
          <a:ext cx="4076701" cy="2743200"/>
        </a:xfrm>
        <a:prstGeom prst="wedgeRoundRectCallout">
          <a:avLst>
            <a:gd name="adj1" fmla="val -94786"/>
            <a:gd name="adj2" fmla="val -14995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0" u="none" strike="noStrike">
              <a:solidFill>
                <a:sysClr val="windowText" lastClr="000000"/>
              </a:solidFill>
              <a:effectLst/>
              <a:latin typeface="+mn-lt"/>
              <a:ea typeface="+mn-ea"/>
              <a:cs typeface="+mn-cs"/>
            </a:rPr>
            <a:t>Residents</a:t>
          </a:r>
          <a:r>
            <a:rPr lang="en-US" sz="1100" b="0" i="0" u="none" strike="noStrike" baseline="0">
              <a:solidFill>
                <a:sysClr val="windowText" lastClr="000000"/>
              </a:solidFill>
              <a:effectLst/>
              <a:latin typeface="+mn-lt"/>
              <a:ea typeface="+mn-ea"/>
              <a:cs typeface="+mn-cs"/>
            </a:rPr>
            <a:t> employed and top three industries data from the </a:t>
          </a:r>
          <a:r>
            <a:rPr lang="en-US" sz="1100" b="0" i="0" u="none" strike="noStrike">
              <a:solidFill>
                <a:sysClr val="windowText" lastClr="000000"/>
              </a:solidFill>
              <a:effectLst/>
              <a:latin typeface="+mn-lt"/>
              <a:ea typeface="+mn-ea"/>
              <a:cs typeface="+mn-cs"/>
            </a:rPr>
            <a:t>Alaska Department of Labor and Workforce Development, Research &amp; Analysis Division (http://live.laborstats.alaska.gov/alari/))</a:t>
          </a:r>
          <a:r>
            <a:rPr lang="en-US">
              <a:solidFill>
                <a:sysClr val="windowText" lastClr="000000"/>
              </a:solidFill>
            </a:rPr>
            <a:t> </a:t>
          </a:r>
        </a:p>
        <a:p>
          <a:pPr algn="l"/>
          <a:r>
            <a:rPr lang="en-US">
              <a:solidFill>
                <a:sysClr val="windowText" lastClr="000000"/>
              </a:solidFill>
            </a:rPr>
            <a:t>State</a:t>
          </a:r>
          <a:r>
            <a:rPr lang="en-US" baseline="0">
              <a:solidFill>
                <a:sysClr val="windowText" lastClr="000000"/>
              </a:solidFill>
            </a:rPr>
            <a:t> of Alaska: http://live.laborstats.alaska.gov/alari/details.cfm?yr=2014&amp;dst=01&amp;dst=03&amp;dst=04&amp;dst=02&amp;dst=06&amp;dst=09&amp;dst=07&amp;r=0&amp;b=0&amp;p=0</a:t>
          </a:r>
          <a:endParaRPr lang="en-US">
            <a:solidFill>
              <a:sysClr val="windowText" lastClr="000000"/>
            </a:solidFill>
          </a:endParaRPr>
        </a:p>
        <a:p>
          <a:pPr algn="l"/>
          <a:r>
            <a:rPr lang="en-US" sz="1100">
              <a:solidFill>
                <a:sysClr val="windowText" lastClr="000000"/>
              </a:solidFill>
            </a:rPr>
            <a:t>Select</a:t>
          </a:r>
          <a:r>
            <a:rPr lang="en-US" sz="1100" baseline="0">
              <a:solidFill>
                <a:sysClr val="windowText" lastClr="000000"/>
              </a:solidFill>
            </a:rPr>
            <a:t> 2014 for the year and the study area desired, data is avaliable at state, county and city level at the ALARI site. </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1</xdr:row>
      <xdr:rowOff>57150</xdr:rowOff>
    </xdr:from>
    <xdr:to>
      <xdr:col>10</xdr:col>
      <xdr:colOff>66675</xdr:colOff>
      <xdr:row>10</xdr:row>
      <xdr:rowOff>104776</xdr:rowOff>
    </xdr:to>
    <xdr:sp macro="" textlink="">
      <xdr:nvSpPr>
        <xdr:cNvPr id="3" name="Rounded Rectangle 2"/>
        <xdr:cNvSpPr/>
      </xdr:nvSpPr>
      <xdr:spPr>
        <a:xfrm>
          <a:off x="4619625" y="257175"/>
          <a:ext cx="3838575" cy="21336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outerShdw blurRad="38100" dist="19050" dir="2700000" algn="tl" rotWithShape="0">
                  <a:schemeClr val="dk1">
                    <a:alpha val="40000"/>
                  </a:schemeClr>
                </a:outerShdw>
              </a:effectLst>
            </a:rPr>
            <a:t>This sheet</a:t>
          </a:r>
          <a:r>
            <a:rPr lang="en-US" sz="1100" b="0" cap="none" spc="0" baseline="0">
              <a:ln w="0"/>
              <a:solidFill>
                <a:schemeClr val="tx1"/>
              </a:solidFill>
              <a:effectLst>
                <a:outerShdw blurRad="38100" dist="19050" dir="2700000" algn="tl" rotWithShape="0">
                  <a:schemeClr val="dk1">
                    <a:alpha val="40000"/>
                  </a:schemeClr>
                </a:outerShdw>
              </a:effectLst>
            </a:rPr>
            <a:t> lists the average median household income of households located within the state of Alaska, boroughs and communities included within the study area from 2010 through 2014. </a:t>
          </a:r>
        </a:p>
        <a:p>
          <a:pPr algn="l"/>
          <a:endParaRPr lang="en-US" sz="1100" b="0" cap="none" spc="0" baseline="0">
            <a:ln w="0"/>
            <a:solidFill>
              <a:schemeClr val="tx1"/>
            </a:solidFill>
            <a:effectLst>
              <a:outerShdw blurRad="38100" dist="19050" dir="2700000" algn="tl" rotWithShape="0">
                <a:schemeClr val="dk1">
                  <a:alpha val="40000"/>
                </a:schemeClr>
              </a:outerShdw>
            </a:effectLst>
          </a:endParaRPr>
        </a:p>
        <a:p>
          <a:pPr algn="l"/>
          <a:r>
            <a:rPr lang="en-US" sz="1100" b="0" cap="none" spc="0" baseline="0">
              <a:ln w="0"/>
              <a:solidFill>
                <a:schemeClr val="tx1"/>
              </a:solidFill>
              <a:effectLst>
                <a:outerShdw blurRad="38100" dist="19050" dir="2700000" algn="tl" rotWithShape="0">
                  <a:schemeClr val="dk1">
                    <a:alpha val="40000"/>
                  </a:schemeClr>
                </a:outerShdw>
              </a:effectLst>
            </a:rPr>
            <a:t>This information is shown in table 5.1-5 in the report. </a:t>
          </a:r>
          <a:endParaRPr 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0</xdr:colOff>
      <xdr:row>22</xdr:row>
      <xdr:rowOff>0</xdr:rowOff>
    </xdr:from>
    <xdr:to>
      <xdr:col>7</xdr:col>
      <xdr:colOff>495301</xdr:colOff>
      <xdr:row>32</xdr:row>
      <xdr:rowOff>133350</xdr:rowOff>
    </xdr:to>
    <xdr:sp macro="" textlink="">
      <xdr:nvSpPr>
        <xdr:cNvPr id="6" name="Rounded Rectangular Callout 5"/>
        <xdr:cNvSpPr/>
      </xdr:nvSpPr>
      <xdr:spPr>
        <a:xfrm>
          <a:off x="2981325" y="4667250"/>
          <a:ext cx="4076701" cy="2038350"/>
        </a:xfrm>
        <a:prstGeom prst="wedgeRoundRectCallout">
          <a:avLst>
            <a:gd name="adj1" fmla="val -47122"/>
            <a:gd name="adj2" fmla="val -6419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Data</a:t>
          </a:r>
          <a:r>
            <a:rPr lang="en-US" sz="1100" baseline="0">
              <a:solidFill>
                <a:sysClr val="windowText" lastClr="000000"/>
              </a:solidFill>
            </a:rPr>
            <a:t> sourced from U.S. Census Bureau:</a:t>
          </a:r>
        </a:p>
        <a:p>
          <a:pPr algn="l"/>
          <a:endParaRPr lang="en-US" sz="1100" baseline="0">
            <a:solidFill>
              <a:sysClr val="windowText" lastClr="000000"/>
            </a:solidFill>
          </a:endParaRPr>
        </a:p>
        <a:p>
          <a:pPr algn="l"/>
          <a:r>
            <a:rPr lang="en-US" sz="1100">
              <a:solidFill>
                <a:sysClr val="windowText" lastClr="000000"/>
              </a:solidFill>
            </a:rPr>
            <a:t>https://factfinder.census.gov/bkmk/table/1.0/en/ACS/14_5YR/S1903/0400000US02|0500000US02020|0500000US02068|0500000US02090|0500000US02122|0500000US02170|1600000US0210150|1600000US0212350|1600000US0224230|1600000US0233800|1600000US0261788|1600000US0268560|1600000US0274830|1600000US0278680|1600000US0283080|1600000US0284510|1600000US0285280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1</xdr:row>
      <xdr:rowOff>285751</xdr:rowOff>
    </xdr:from>
    <xdr:to>
      <xdr:col>11</xdr:col>
      <xdr:colOff>390525</xdr:colOff>
      <xdr:row>7</xdr:row>
      <xdr:rowOff>171451</xdr:rowOff>
    </xdr:to>
    <xdr:sp macro="" textlink="">
      <xdr:nvSpPr>
        <xdr:cNvPr id="2" name="Rounded Rectangle 1"/>
        <xdr:cNvSpPr/>
      </xdr:nvSpPr>
      <xdr:spPr>
        <a:xfrm>
          <a:off x="4886325" y="790576"/>
          <a:ext cx="3838575" cy="15049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annual unemployment rate and  percent not in labor force for the state of Alaska and each borough and community located within the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5.1-6 in the report. </a:t>
          </a:r>
          <a:endParaRPr lang="en-US" sz="1100" b="0" cap="none" spc="0">
            <a:ln w="0"/>
            <a:solidFill>
              <a:schemeClr val="tx1"/>
            </a:solidFill>
            <a:effectLst/>
          </a:endParaRPr>
        </a:p>
      </xdr:txBody>
    </xdr:sp>
    <xdr:clientData/>
  </xdr:twoCellAnchor>
  <xdr:twoCellAnchor>
    <xdr:from>
      <xdr:col>16</xdr:col>
      <xdr:colOff>0</xdr:colOff>
      <xdr:row>20</xdr:row>
      <xdr:rowOff>447675</xdr:rowOff>
    </xdr:from>
    <xdr:to>
      <xdr:col>21</xdr:col>
      <xdr:colOff>295275</xdr:colOff>
      <xdr:row>32</xdr:row>
      <xdr:rowOff>152400</xdr:rowOff>
    </xdr:to>
    <xdr:sp macro="" textlink="">
      <xdr:nvSpPr>
        <xdr:cNvPr id="5" name="Rounded Rectangular Callout 4"/>
        <xdr:cNvSpPr/>
      </xdr:nvSpPr>
      <xdr:spPr>
        <a:xfrm>
          <a:off x="9525000" y="5229225"/>
          <a:ext cx="5381625" cy="2314575"/>
        </a:xfrm>
        <a:prstGeom prst="wedgeRoundRectCallout">
          <a:avLst>
            <a:gd name="adj1" fmla="val -11972"/>
            <a:gd name="adj2" fmla="val -7604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Percent in labor force</a:t>
          </a:r>
          <a:r>
            <a:rPr lang="en-US" sz="1100" baseline="0">
              <a:solidFill>
                <a:sysClr val="windowText" lastClr="000000"/>
              </a:solidFill>
            </a:rPr>
            <a:t> data from the U.S. Census Bureau</a:t>
          </a:r>
          <a:endParaRPr lang="en-US" sz="1100">
            <a:solidFill>
              <a:sysClr val="windowText" lastClr="000000"/>
            </a:solidFill>
          </a:endParaRPr>
        </a:p>
        <a:p>
          <a:pPr algn="l"/>
          <a:r>
            <a:rPr lang="en-US" sz="1100">
              <a:solidFill>
                <a:sysClr val="windowText" lastClr="000000"/>
              </a:solidFill>
            </a:rPr>
            <a:t>(https://factfinder.census.gov/bkmk/table/1.0/en/ACS/14_5YR/S2301/0400000US02|0500000US02020|0500000US02068|0500000US02090|0500000US02122|0500000US02170|1600000US0210150|1600000US0212350|1600000US0224230|1600000US0233800|1600000US0261788|1600000US0268560|1600000US0274830|1600000US0278680|1600000US0283080|1600000US0285280).</a:t>
          </a:r>
        </a:p>
        <a:p>
          <a:pPr algn="l"/>
          <a:endParaRPr lang="en-US" sz="1100">
            <a:solidFill>
              <a:sysClr val="windowText" lastClr="000000"/>
            </a:solidFill>
          </a:endParaRPr>
        </a:p>
        <a:p>
          <a:pPr algn="l"/>
          <a:r>
            <a:rPr lang="en-US" sz="1100">
              <a:solidFill>
                <a:sysClr val="windowText" lastClr="000000"/>
              </a:solidFill>
            </a:rPr>
            <a:t>Numbers</a:t>
          </a:r>
          <a:r>
            <a:rPr lang="en-US" sz="1100" baseline="0">
              <a:solidFill>
                <a:sysClr val="windowText" lastClr="000000"/>
              </a:solidFill>
            </a:rPr>
            <a:t> are calculated by taking the percent in labor force for the population 16 years and over number for each geographic area subtracted from 100. For example, the percent in labor force for Alaska is 70.8%. 100-70.8= 29.2, which is the percent not in labor force number listed on the table. </a:t>
          </a:r>
          <a:endParaRPr lang="en-US" sz="1100">
            <a:solidFill>
              <a:sysClr val="windowText" lastClr="000000"/>
            </a:solidFill>
          </a:endParaRPr>
        </a:p>
      </xdr:txBody>
    </xdr:sp>
    <xdr:clientData/>
  </xdr:twoCellAnchor>
  <xdr:twoCellAnchor>
    <xdr:from>
      <xdr:col>11</xdr:col>
      <xdr:colOff>419100</xdr:colOff>
      <xdr:row>21</xdr:row>
      <xdr:rowOff>190499</xdr:rowOff>
    </xdr:from>
    <xdr:to>
      <xdr:col>15</xdr:col>
      <xdr:colOff>238125</xdr:colOff>
      <xdr:row>57</xdr:row>
      <xdr:rowOff>28575</xdr:rowOff>
    </xdr:to>
    <xdr:sp macro="" textlink="">
      <xdr:nvSpPr>
        <xdr:cNvPr id="6" name="Rounded Rectangular Callout 5"/>
        <xdr:cNvSpPr/>
      </xdr:nvSpPr>
      <xdr:spPr>
        <a:xfrm>
          <a:off x="8753475" y="5486399"/>
          <a:ext cx="3981450" cy="6696076"/>
        </a:xfrm>
        <a:prstGeom prst="wedgeRoundRectCallout">
          <a:avLst>
            <a:gd name="adj1" fmla="val -4644"/>
            <a:gd name="adj2" fmla="val -5966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30000">
              <a:solidFill>
                <a:sysClr val="windowText" lastClr="000000"/>
              </a:solidFill>
            </a:rPr>
            <a:t>1</a:t>
          </a:r>
          <a:r>
            <a:rPr lang="en-US" sz="1100">
              <a:solidFill>
                <a:sysClr val="windowText" lastClr="000000"/>
              </a:solidFill>
            </a:rPr>
            <a:t>State and borough unemployment data are for 2014. Labor force participation data and community-level unemployment data are an average for 2010–2014. </a:t>
          </a:r>
        </a:p>
        <a:p>
          <a:pPr algn="l"/>
          <a:r>
            <a:rPr lang="en-US" sz="1100">
              <a:solidFill>
                <a:sysClr val="windowText" lastClr="000000"/>
              </a:solidFill>
            </a:rPr>
            <a:t>Average annual unemployment rate data from the</a:t>
          </a:r>
          <a:r>
            <a:rPr lang="en-US" sz="1100" baseline="0">
              <a:solidFill>
                <a:sysClr val="windowText" lastClr="000000"/>
              </a:solidFill>
            </a:rPr>
            <a:t> </a:t>
          </a:r>
          <a:r>
            <a:rPr lang="en-US" sz="1100">
              <a:solidFill>
                <a:sysClr val="windowText" lastClr="000000"/>
              </a:solidFill>
            </a:rPr>
            <a:t>Alaska Department of Labor and Workforce Development, Research &amp; Analysis Division </a:t>
          </a:r>
        </a:p>
        <a:p>
          <a:pPr algn="l"/>
          <a:r>
            <a:rPr lang="en-US" sz="1100">
              <a:solidFill>
                <a:sysClr val="windowText" lastClr="000000"/>
              </a:solidFill>
            </a:rPr>
            <a:t>( http://live.laborstats.alaska.gov/labforce/)</a:t>
          </a:r>
        </a:p>
        <a:p>
          <a:pPr algn="l"/>
          <a:endParaRPr lang="en-US" sz="1100">
            <a:solidFill>
              <a:sysClr val="windowText" lastClr="000000"/>
            </a:solidFill>
          </a:endParaRPr>
        </a:p>
        <a:p>
          <a:endParaRPr lang="en-US">
            <a:solidFill>
              <a:sysClr val="windowText" lastClr="000000"/>
            </a:solidFill>
            <a:effectLst/>
          </a:endParaRPr>
        </a:p>
        <a:p>
          <a:r>
            <a:rPr lang="en-US" sz="1100">
              <a:solidFill>
                <a:sysClr val="windowText" lastClr="000000"/>
              </a:solidFill>
              <a:effectLst/>
              <a:latin typeface="+mn-lt"/>
              <a:ea typeface="+mn-ea"/>
              <a:cs typeface="+mn-cs"/>
            </a:rPr>
            <a:t>State of Alaska: http://live.laborstats.alaska.gov/labforce/labdata.cfm?s=2&amp;a=0</a:t>
          </a:r>
          <a:endParaRPr lang="en-US">
            <a:solidFill>
              <a:sysClr val="windowText" lastClr="000000"/>
            </a:solidFill>
            <a:effectLst/>
          </a:endParaRPr>
        </a:p>
        <a:p>
          <a:r>
            <a:rPr lang="en-US" sz="1100">
              <a:solidFill>
                <a:sysClr val="windowText" lastClr="000000"/>
              </a:solidFill>
              <a:effectLst/>
              <a:latin typeface="+mn-lt"/>
              <a:ea typeface="+mn-ea"/>
              <a:cs typeface="+mn-cs"/>
            </a:rPr>
            <a:t>Matanuska-Susitna Borough: </a:t>
          </a:r>
          <a:endParaRPr lang="en-US">
            <a:solidFill>
              <a:sysClr val="windowText" lastClr="000000"/>
            </a:solidFill>
            <a:effectLst/>
          </a:endParaRPr>
        </a:p>
        <a:p>
          <a:r>
            <a:rPr lang="en-US" sz="1100">
              <a:solidFill>
                <a:sysClr val="windowText" lastClr="000000"/>
              </a:solidFill>
              <a:effectLst/>
              <a:latin typeface="+mn-lt"/>
              <a:ea typeface="+mn-ea"/>
              <a:cs typeface="+mn-cs"/>
            </a:rPr>
            <a:t>http://live.laborstats.alaska.gov/labforce/labdata.cfm?s=19&amp;a=0</a:t>
          </a:r>
          <a:endParaRPr lang="en-US">
            <a:solidFill>
              <a:sysClr val="windowText" lastClr="000000"/>
            </a:solidFill>
            <a:effectLst/>
          </a:endParaRPr>
        </a:p>
        <a:p>
          <a:r>
            <a:rPr lang="en-US" sz="1100">
              <a:solidFill>
                <a:sysClr val="windowText" lastClr="000000"/>
              </a:solidFill>
              <a:effectLst/>
              <a:latin typeface="+mn-lt"/>
              <a:ea typeface="+mn-ea"/>
              <a:cs typeface="+mn-cs"/>
            </a:rPr>
            <a:t>Denali</a:t>
          </a:r>
          <a:r>
            <a:rPr lang="en-US" sz="1100" baseline="0">
              <a:solidFill>
                <a:sysClr val="windowText" lastClr="000000"/>
              </a:solidFill>
              <a:effectLst/>
              <a:latin typeface="+mn-lt"/>
              <a:ea typeface="+mn-ea"/>
              <a:cs typeface="+mn-cs"/>
            </a:rPr>
            <a:t> Borough: </a:t>
          </a:r>
          <a:endParaRPr lang="en-US">
            <a:solidFill>
              <a:sysClr val="windowText" lastClr="000000"/>
            </a:solidFill>
            <a:effectLst/>
          </a:endParaRPr>
        </a:p>
        <a:p>
          <a:r>
            <a:rPr lang="en-US" sz="1100">
              <a:solidFill>
                <a:sysClr val="windowText" lastClr="000000"/>
              </a:solidFill>
              <a:effectLst/>
              <a:latin typeface="+mn-lt"/>
              <a:ea typeface="+mn-ea"/>
              <a:cs typeface="+mn-cs"/>
            </a:rPr>
            <a:t>http://live.laborstats.alaska.gov/labforce/labdataall.cfm?s=8&amp;a=0</a:t>
          </a:r>
          <a:endParaRPr lang="en-US">
            <a:solidFill>
              <a:sysClr val="windowText" lastClr="000000"/>
            </a:solidFill>
            <a:effectLst/>
          </a:endParaRPr>
        </a:p>
        <a:p>
          <a:r>
            <a:rPr lang="en-US" sz="1100">
              <a:solidFill>
                <a:sysClr val="windowText" lastClr="000000"/>
              </a:solidFill>
              <a:effectLst/>
              <a:latin typeface="+mn-lt"/>
              <a:ea typeface="+mn-ea"/>
              <a:cs typeface="+mn-cs"/>
            </a:rPr>
            <a:t>Fairbanks North</a:t>
          </a:r>
          <a:r>
            <a:rPr lang="en-US" sz="1100" baseline="0">
              <a:solidFill>
                <a:sysClr val="windowText" lastClr="000000"/>
              </a:solidFill>
              <a:effectLst/>
              <a:latin typeface="+mn-lt"/>
              <a:ea typeface="+mn-ea"/>
              <a:cs typeface="+mn-cs"/>
            </a:rPr>
            <a:t> Star Borough: </a:t>
          </a:r>
          <a:endParaRPr lang="en-US">
            <a:solidFill>
              <a:sysClr val="windowText" lastClr="000000"/>
            </a:solidFill>
            <a:effectLst/>
          </a:endParaRPr>
        </a:p>
        <a:p>
          <a:r>
            <a:rPr lang="en-US" sz="1100">
              <a:solidFill>
                <a:sysClr val="windowText" lastClr="000000"/>
              </a:solidFill>
              <a:effectLst/>
              <a:latin typeface="+mn-lt"/>
              <a:ea typeface="+mn-ea"/>
              <a:cs typeface="+mn-cs"/>
            </a:rPr>
            <a:t>http://live.laborstats.alaska.gov/labforce/labdataall.cfm?s=10&amp;a=0</a:t>
          </a:r>
          <a:endParaRPr lang="en-US">
            <a:solidFill>
              <a:sysClr val="windowText" lastClr="000000"/>
            </a:solidFill>
            <a:effectLst/>
          </a:endParaRPr>
        </a:p>
        <a:p>
          <a:r>
            <a:rPr lang="en-US" sz="1100">
              <a:solidFill>
                <a:sysClr val="windowText" lastClr="000000"/>
              </a:solidFill>
              <a:effectLst/>
              <a:latin typeface="+mn-lt"/>
              <a:ea typeface="+mn-ea"/>
              <a:cs typeface="+mn-cs"/>
            </a:rPr>
            <a:t>Municipality of Anchorage: </a:t>
          </a:r>
          <a:endParaRPr lang="en-US">
            <a:solidFill>
              <a:sysClr val="windowText" lastClr="000000"/>
            </a:solidFill>
            <a:effectLst/>
          </a:endParaRPr>
        </a:p>
        <a:p>
          <a:r>
            <a:rPr lang="en-US" sz="1100">
              <a:solidFill>
                <a:sysClr val="windowText" lastClr="000000"/>
              </a:solidFill>
              <a:effectLst/>
              <a:latin typeface="+mn-lt"/>
              <a:ea typeface="+mn-ea"/>
              <a:cs typeface="+mn-cs"/>
            </a:rPr>
            <a:t>http://live.laborstats.alaska.gov/labforce/labdataall.cfm?s=5&amp;a=0</a:t>
          </a:r>
          <a:endParaRPr lang="en-US">
            <a:solidFill>
              <a:sysClr val="windowText" lastClr="000000"/>
            </a:solidFill>
            <a:effectLst/>
          </a:endParaRPr>
        </a:p>
        <a:p>
          <a:r>
            <a:rPr lang="en-US" sz="1100">
              <a:solidFill>
                <a:sysClr val="windowText" lastClr="000000"/>
              </a:solidFill>
              <a:effectLst/>
              <a:latin typeface="+mn-lt"/>
              <a:ea typeface="+mn-ea"/>
              <a:cs typeface="+mn-cs"/>
            </a:rPr>
            <a:t>Kenai Peninsula</a:t>
          </a:r>
          <a:r>
            <a:rPr lang="en-US" sz="1100" baseline="0">
              <a:solidFill>
                <a:sysClr val="windowText" lastClr="000000"/>
              </a:solidFill>
              <a:effectLst/>
              <a:latin typeface="+mn-lt"/>
              <a:ea typeface="+mn-ea"/>
              <a:cs typeface="+mn-cs"/>
            </a:rPr>
            <a:t> Borough: </a:t>
          </a:r>
          <a:endParaRPr lang="en-US">
            <a:solidFill>
              <a:sysClr val="windowText" lastClr="000000"/>
            </a:solidFill>
            <a:effectLst/>
          </a:endParaRPr>
        </a:p>
        <a:p>
          <a:r>
            <a:rPr lang="en-US" sz="1100">
              <a:solidFill>
                <a:sysClr val="windowText" lastClr="000000"/>
              </a:solidFill>
              <a:effectLst/>
              <a:latin typeface="+mn-lt"/>
              <a:ea typeface="+mn-ea"/>
              <a:cs typeface="+mn-cs"/>
            </a:rPr>
            <a:t>http://live.laborstats.alaska.gov/labforce/labdataall.cfm?s=14&amp;a=0</a:t>
          </a:r>
          <a:endParaRPr lang="en-US">
            <a:solidFill>
              <a:sysClr val="windowText" lastClr="000000"/>
            </a:solidFill>
            <a:effectLst/>
          </a:endParaRPr>
        </a:p>
        <a:p>
          <a:pPr algn="l"/>
          <a:endParaRPr lang="en-US" sz="1100">
            <a:solidFill>
              <a:schemeClr val="tx1"/>
            </a:solidFill>
          </a:endParaRPr>
        </a:p>
        <a:p>
          <a:pPr algn="l"/>
          <a:r>
            <a:rPr lang="en-US" sz="1100">
              <a:solidFill>
                <a:sysClr val="windowText" lastClr="000000"/>
              </a:solidFill>
            </a:rPr>
            <a:t>Community</a:t>
          </a:r>
          <a:r>
            <a:rPr lang="en-US" sz="1100" baseline="0">
              <a:solidFill>
                <a:sysClr val="windowText" lastClr="000000"/>
              </a:solidFill>
            </a:rPr>
            <a:t> Level Data: </a:t>
          </a:r>
        </a:p>
        <a:p>
          <a:pPr algn="l"/>
          <a:r>
            <a:rPr lang="en-US" sz="1100">
              <a:solidFill>
                <a:schemeClr val="tx1"/>
              </a:solidFill>
            </a:rPr>
            <a:t>https://factfinder.census.gov/bkmk/table/1.0/en/ACS/14_5YR/DP03/1600000US0210150|1600000US0212350|1600000US0224230|1600000US0233800|1600000US0261788|1600000US0268560|1600000US0274830|1600000US0278680|1600000US0283080|1600000US0285280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219075</xdr:colOff>
      <xdr:row>11</xdr:row>
      <xdr:rowOff>85725</xdr:rowOff>
    </xdr:from>
    <xdr:to>
      <xdr:col>13</xdr:col>
      <xdr:colOff>190500</xdr:colOff>
      <xdr:row>21</xdr:row>
      <xdr:rowOff>142875</xdr:rowOff>
    </xdr:to>
    <xdr:sp macro="" textlink="">
      <xdr:nvSpPr>
        <xdr:cNvPr id="4" name="Rounded Rectangle 3"/>
        <xdr:cNvSpPr/>
      </xdr:nvSpPr>
      <xdr:spPr>
        <a:xfrm>
          <a:off x="5905500" y="2276475"/>
          <a:ext cx="3629025" cy="19621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lists the  unemployment rate (%) by month for 2014 in the state of Alaska and each borough within the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5.1-7 in the report. </a:t>
          </a:r>
          <a:endParaRPr lang="en-US" sz="1100" b="0" cap="none" spc="0">
            <a:ln w="0"/>
            <a:solidFill>
              <a:schemeClr val="tx1"/>
            </a:solidFill>
            <a:effectLst/>
          </a:endParaRPr>
        </a:p>
      </xdr:txBody>
    </xdr:sp>
    <xdr:clientData/>
  </xdr:twoCellAnchor>
  <xdr:twoCellAnchor>
    <xdr:from>
      <xdr:col>0</xdr:col>
      <xdr:colOff>142875</xdr:colOff>
      <xdr:row>14</xdr:row>
      <xdr:rowOff>114299</xdr:rowOff>
    </xdr:from>
    <xdr:to>
      <xdr:col>5</xdr:col>
      <xdr:colOff>323850</xdr:colOff>
      <xdr:row>40</xdr:row>
      <xdr:rowOff>0</xdr:rowOff>
    </xdr:to>
    <xdr:sp macro="" textlink="">
      <xdr:nvSpPr>
        <xdr:cNvPr id="5" name="Rounded Rectangular Callout 4"/>
        <xdr:cNvSpPr/>
      </xdr:nvSpPr>
      <xdr:spPr>
        <a:xfrm>
          <a:off x="142875" y="2876549"/>
          <a:ext cx="4648200" cy="4838701"/>
        </a:xfrm>
        <a:prstGeom prst="wedgeRoundRectCallout">
          <a:avLst>
            <a:gd name="adj1" fmla="val -3583"/>
            <a:gd name="adj2" fmla="val -7154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Monthly</a:t>
          </a:r>
          <a:r>
            <a:rPr lang="en-US" sz="1100" baseline="0">
              <a:solidFill>
                <a:sysClr val="windowText" lastClr="000000"/>
              </a:solidFill>
            </a:rPr>
            <a:t> </a:t>
          </a:r>
          <a:r>
            <a:rPr lang="en-US" sz="1100">
              <a:solidFill>
                <a:sysClr val="windowText" lastClr="000000"/>
              </a:solidFill>
            </a:rPr>
            <a:t>unemployment rate data from the</a:t>
          </a:r>
          <a:r>
            <a:rPr lang="en-US" sz="1100" baseline="0">
              <a:solidFill>
                <a:sysClr val="windowText" lastClr="000000"/>
              </a:solidFill>
            </a:rPr>
            <a:t> </a:t>
          </a:r>
          <a:r>
            <a:rPr lang="en-US" sz="1100">
              <a:solidFill>
                <a:sysClr val="windowText" lastClr="000000"/>
              </a:solidFill>
            </a:rPr>
            <a:t>Alaska Department of Labor and Workforce Development, Research &amp; Analysis Division,</a:t>
          </a:r>
          <a:r>
            <a:rPr lang="en-US" sz="1100" baseline="0">
              <a:solidFill>
                <a:sysClr val="windowText" lastClr="000000"/>
              </a:solidFill>
            </a:rPr>
            <a:t> not seasonally adjusted: </a:t>
          </a:r>
          <a:endParaRPr lang="en-US" sz="1100">
            <a:solidFill>
              <a:sysClr val="windowText" lastClr="000000"/>
            </a:solidFill>
          </a:endParaRPr>
        </a:p>
        <a:p>
          <a:pPr algn="l"/>
          <a:r>
            <a:rPr lang="en-US" sz="1100">
              <a:solidFill>
                <a:sysClr val="windowText" lastClr="000000"/>
              </a:solidFill>
            </a:rPr>
            <a:t>( http://live.laborstats.alaska.gov/labforce/)</a:t>
          </a:r>
        </a:p>
        <a:p>
          <a:pPr algn="l"/>
          <a:endParaRPr lang="en-US" sz="1100">
            <a:solidFill>
              <a:sysClr val="windowText" lastClr="000000"/>
            </a:solidFill>
          </a:endParaRPr>
        </a:p>
        <a:p>
          <a:pPr algn="l"/>
          <a:r>
            <a:rPr lang="en-US" sz="1100">
              <a:solidFill>
                <a:sysClr val="windowText" lastClr="000000"/>
              </a:solidFill>
            </a:rPr>
            <a:t>State of Alaska: http://live.laborstats.alaska.gov/labforce/labdata.cfm?s=2&amp;a=0</a:t>
          </a:r>
        </a:p>
        <a:p>
          <a:pPr algn="l"/>
          <a:endParaRPr lang="en-US" sz="1100">
            <a:solidFill>
              <a:sysClr val="windowText" lastClr="000000"/>
            </a:solidFill>
          </a:endParaRPr>
        </a:p>
        <a:p>
          <a:pPr algn="l"/>
          <a:r>
            <a:rPr lang="en-US" sz="1100">
              <a:solidFill>
                <a:sysClr val="windowText" lastClr="000000"/>
              </a:solidFill>
            </a:rPr>
            <a:t>Matanuska-Susitna Borough: </a:t>
          </a:r>
        </a:p>
        <a:p>
          <a:pPr algn="l"/>
          <a:r>
            <a:rPr lang="en-US" sz="1100">
              <a:solidFill>
                <a:sysClr val="windowText" lastClr="000000"/>
              </a:solidFill>
            </a:rPr>
            <a:t>http://live.laborstats.alaska.gov/labforce/labdata.cfm?s=19&amp;a=0</a:t>
          </a:r>
        </a:p>
        <a:p>
          <a:pPr algn="l"/>
          <a:endParaRPr lang="en-US" sz="1100">
            <a:solidFill>
              <a:sysClr val="windowText" lastClr="000000"/>
            </a:solidFill>
          </a:endParaRPr>
        </a:p>
        <a:p>
          <a:pPr algn="l"/>
          <a:r>
            <a:rPr lang="en-US" sz="1100">
              <a:solidFill>
                <a:sysClr val="windowText" lastClr="000000"/>
              </a:solidFill>
            </a:rPr>
            <a:t>Denali</a:t>
          </a:r>
          <a:r>
            <a:rPr lang="en-US" sz="1100" baseline="0">
              <a:solidFill>
                <a:sysClr val="windowText" lastClr="000000"/>
              </a:solidFill>
            </a:rPr>
            <a:t> Borough: </a:t>
          </a:r>
        </a:p>
        <a:p>
          <a:pPr algn="l"/>
          <a:r>
            <a:rPr lang="en-US" sz="1100">
              <a:solidFill>
                <a:sysClr val="windowText" lastClr="000000"/>
              </a:solidFill>
            </a:rPr>
            <a:t>http://live.laborstats.alaska.gov/labforce/labdataall.cfm?s=8&amp;a=0</a:t>
          </a:r>
        </a:p>
        <a:p>
          <a:pPr algn="l"/>
          <a:endParaRPr lang="en-US" sz="1100">
            <a:solidFill>
              <a:sysClr val="windowText" lastClr="000000"/>
            </a:solidFill>
          </a:endParaRPr>
        </a:p>
        <a:p>
          <a:pPr algn="l"/>
          <a:r>
            <a:rPr lang="en-US" sz="1100">
              <a:solidFill>
                <a:sysClr val="windowText" lastClr="000000"/>
              </a:solidFill>
            </a:rPr>
            <a:t>Fairbanks North</a:t>
          </a:r>
          <a:r>
            <a:rPr lang="en-US" sz="1100" baseline="0">
              <a:solidFill>
                <a:sysClr val="windowText" lastClr="000000"/>
              </a:solidFill>
            </a:rPr>
            <a:t> Star Borough: </a:t>
          </a:r>
        </a:p>
        <a:p>
          <a:pPr algn="l"/>
          <a:r>
            <a:rPr lang="en-US" sz="1100">
              <a:solidFill>
                <a:sysClr val="windowText" lastClr="000000"/>
              </a:solidFill>
            </a:rPr>
            <a:t>http://live.laborstats.alaska.gov/labforce/labdataall.cfm?s=10&amp;a=0</a:t>
          </a:r>
        </a:p>
        <a:p>
          <a:pPr algn="l"/>
          <a:endParaRPr lang="en-US" sz="1100">
            <a:solidFill>
              <a:sysClr val="windowText" lastClr="000000"/>
            </a:solidFill>
          </a:endParaRPr>
        </a:p>
        <a:p>
          <a:pPr algn="l"/>
          <a:r>
            <a:rPr lang="en-US" sz="1100">
              <a:solidFill>
                <a:sysClr val="windowText" lastClr="000000"/>
              </a:solidFill>
            </a:rPr>
            <a:t>Municipality of Anchorage: </a:t>
          </a:r>
        </a:p>
        <a:p>
          <a:pPr algn="l"/>
          <a:r>
            <a:rPr lang="en-US" sz="1100">
              <a:solidFill>
                <a:sysClr val="windowText" lastClr="000000"/>
              </a:solidFill>
            </a:rPr>
            <a:t>http://live.laborstats.alaska.gov/labforce/labdataall.cfm?s=5&amp;a=0</a:t>
          </a:r>
        </a:p>
        <a:p>
          <a:pPr algn="l"/>
          <a:endParaRPr lang="en-US" sz="1100">
            <a:solidFill>
              <a:sysClr val="windowText" lastClr="000000"/>
            </a:solidFill>
          </a:endParaRPr>
        </a:p>
        <a:p>
          <a:pPr algn="l"/>
          <a:r>
            <a:rPr lang="en-US" sz="1100">
              <a:solidFill>
                <a:sysClr val="windowText" lastClr="000000"/>
              </a:solidFill>
            </a:rPr>
            <a:t>Kenai Peninsula</a:t>
          </a:r>
          <a:r>
            <a:rPr lang="en-US" sz="1100" baseline="0">
              <a:solidFill>
                <a:sysClr val="windowText" lastClr="000000"/>
              </a:solidFill>
            </a:rPr>
            <a:t> Borough: </a:t>
          </a:r>
        </a:p>
        <a:p>
          <a:pPr algn="l"/>
          <a:r>
            <a:rPr lang="en-US" sz="1100">
              <a:solidFill>
                <a:sysClr val="windowText" lastClr="000000"/>
              </a:solidFill>
            </a:rPr>
            <a:t>http://live.laborstats.alaska.gov/labforce/labdataall.cfm?s=14&amp;a=0</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457200</xdr:colOff>
      <xdr:row>2</xdr:row>
      <xdr:rowOff>38100</xdr:rowOff>
    </xdr:from>
    <xdr:to>
      <xdr:col>10</xdr:col>
      <xdr:colOff>28575</xdr:colOff>
      <xdr:row>7</xdr:row>
      <xdr:rowOff>142874</xdr:rowOff>
    </xdr:to>
    <xdr:sp macro="" textlink="">
      <xdr:nvSpPr>
        <xdr:cNvPr id="3" name="Rounded Rectangle 2"/>
        <xdr:cNvSpPr/>
      </xdr:nvSpPr>
      <xdr:spPr>
        <a:xfrm>
          <a:off x="4362450" y="438150"/>
          <a:ext cx="3838575" cy="11048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displays the average percentage of individuals living in poverty  within the state of Alaska and each borough and community included within the study area. </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5.1-8 in the report. </a:t>
          </a:r>
          <a:endParaRPr lang="en-US" sz="1100" b="0" cap="none" spc="0">
            <a:ln w="0"/>
            <a:solidFill>
              <a:schemeClr val="tx1"/>
            </a:solidFill>
            <a:effectLst/>
          </a:endParaRPr>
        </a:p>
      </xdr:txBody>
    </xdr:sp>
    <xdr:clientData/>
  </xdr:twoCellAnchor>
  <xdr:twoCellAnchor>
    <xdr:from>
      <xdr:col>3</xdr:col>
      <xdr:colOff>76200</xdr:colOff>
      <xdr:row>10</xdr:row>
      <xdr:rowOff>152399</xdr:rowOff>
    </xdr:from>
    <xdr:to>
      <xdr:col>9</xdr:col>
      <xdr:colOff>400050</xdr:colOff>
      <xdr:row>27</xdr:row>
      <xdr:rowOff>66674</xdr:rowOff>
    </xdr:to>
    <xdr:sp macro="" textlink="">
      <xdr:nvSpPr>
        <xdr:cNvPr id="5" name="Rounded Rectangular Callout 4"/>
        <xdr:cNvSpPr/>
      </xdr:nvSpPr>
      <xdr:spPr>
        <a:xfrm>
          <a:off x="3981450" y="2152649"/>
          <a:ext cx="3981450" cy="3686175"/>
        </a:xfrm>
        <a:prstGeom prst="wedgeRoundRectCallout">
          <a:avLst>
            <a:gd name="adj1" fmla="val -50577"/>
            <a:gd name="adj2" fmla="val -6826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30000">
              <a:solidFill>
                <a:schemeClr val="tx1"/>
              </a:solidFill>
            </a:rPr>
            <a:t>1</a:t>
          </a:r>
          <a:r>
            <a:rPr lang="en-US" sz="1100">
              <a:solidFill>
                <a:schemeClr val="tx1"/>
              </a:solidFill>
            </a:rPr>
            <a:t>State and borough data are for 2014. Community data are for average 2010-2014.</a:t>
          </a:r>
        </a:p>
        <a:p>
          <a:pPr algn="l"/>
          <a:r>
            <a:rPr lang="en-US" sz="1100">
              <a:solidFill>
                <a:schemeClr val="tx1"/>
              </a:solidFill>
            </a:rPr>
            <a:t>Data sourced from the U.S. (https://factfinder.census.gov/faces/nav/jsf/pages/index.xhtml</a:t>
          </a:r>
          <a:r>
            <a:rPr lang="en-US" sz="1100">
              <a:solidFill>
                <a:sysClr val="windowText" lastClr="000000"/>
              </a:solidFill>
            </a:rPr>
            <a:t>)</a:t>
          </a:r>
        </a:p>
        <a:p>
          <a:pPr algn="l"/>
          <a:r>
            <a:rPr lang="en-US" sz="1100">
              <a:solidFill>
                <a:sysClr val="windowText" lastClr="000000"/>
              </a:solidFill>
            </a:rPr>
            <a:t>Source</a:t>
          </a:r>
          <a:r>
            <a:rPr lang="en-US" sz="1100" baseline="0">
              <a:solidFill>
                <a:sysClr val="windowText" lastClr="000000"/>
              </a:solidFill>
            </a:rPr>
            <a:t> for community level data: https://factfinder.census.gov/bkmk/table/1.0/en/ACS/14_5YR/S1701/1600000US0210150|1600000US0212350|1600000US0224230|1600000US0233800|1600000US0261788|1600000US0268560|1600000US0274830|1600000US0278680|1600000US0283080|1600000US0284510|1600000US0285280</a:t>
          </a:r>
        </a:p>
        <a:p>
          <a:pPr algn="l"/>
          <a:endParaRPr lang="en-US" sz="1100" baseline="0">
            <a:solidFill>
              <a:sysClr val="windowText" lastClr="000000"/>
            </a:solidFill>
          </a:endParaRPr>
        </a:p>
        <a:p>
          <a:pPr algn="l"/>
          <a:r>
            <a:rPr lang="en-US" sz="1100" baseline="0">
              <a:solidFill>
                <a:sysClr val="windowText" lastClr="000000"/>
              </a:solidFill>
            </a:rPr>
            <a:t>Source for State and borough level data: https://www.census.gov/did/www/saipe/downloads/estmod14/est14_AK.txt</a:t>
          </a:r>
          <a:endParaRPr lang="en-US" sz="1100">
            <a:solidFill>
              <a:sysClr val="windowText" lastClr="000000"/>
            </a:solidFill>
          </a:endParaRPr>
        </a:p>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142876</xdr:colOff>
      <xdr:row>0</xdr:row>
      <xdr:rowOff>142876</xdr:rowOff>
    </xdr:from>
    <xdr:to>
      <xdr:col>9</xdr:col>
      <xdr:colOff>504826</xdr:colOff>
      <xdr:row>9</xdr:row>
      <xdr:rowOff>57151</xdr:rowOff>
    </xdr:to>
    <xdr:sp macro="" textlink="">
      <xdr:nvSpPr>
        <xdr:cNvPr id="2" name="Rounded Rectangle 1"/>
        <xdr:cNvSpPr/>
      </xdr:nvSpPr>
      <xdr:spPr>
        <a:xfrm>
          <a:off x="5972176" y="142876"/>
          <a:ext cx="3409950" cy="18478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0" cap="none" spc="0">
              <a:ln w="0"/>
              <a:solidFill>
                <a:schemeClr val="tx1"/>
              </a:solidFill>
              <a:effectLst/>
            </a:rPr>
            <a:t>This sheet</a:t>
          </a:r>
          <a:r>
            <a:rPr lang="en-US" sz="1100" b="0" cap="none" spc="0" baseline="0">
              <a:ln w="0"/>
              <a:solidFill>
                <a:schemeClr val="tx1"/>
              </a:solidFill>
              <a:effectLst/>
            </a:rPr>
            <a:t> lists construction industry employment, income and output for  the state of Alaska and each borough included in the study area for 2013.</a:t>
          </a:r>
        </a:p>
        <a:p>
          <a:pPr algn="l"/>
          <a:endParaRPr lang="en-US" sz="1100" b="0" cap="none" spc="0" baseline="0">
            <a:ln w="0"/>
            <a:solidFill>
              <a:schemeClr val="tx1"/>
            </a:solidFill>
            <a:effectLst/>
          </a:endParaRPr>
        </a:p>
        <a:p>
          <a:pPr algn="l"/>
          <a:r>
            <a:rPr lang="en-US" sz="1100" b="0" cap="none" spc="0" baseline="0">
              <a:ln w="0"/>
              <a:solidFill>
                <a:schemeClr val="tx1"/>
              </a:solidFill>
              <a:effectLst/>
            </a:rPr>
            <a:t>This information is shown in table 5.1-9 in the report. </a:t>
          </a:r>
          <a:endParaRPr lang="en-US" sz="1100" b="0" cap="none" spc="0">
            <a:ln w="0"/>
            <a:solidFill>
              <a:schemeClr val="tx1"/>
            </a:solidFill>
            <a:effectLst/>
          </a:endParaRPr>
        </a:p>
      </xdr:txBody>
    </xdr:sp>
    <xdr:clientData/>
  </xdr:twoCellAnchor>
  <xdr:twoCellAnchor>
    <xdr:from>
      <xdr:col>0</xdr:col>
      <xdr:colOff>771525</xdr:colOff>
      <xdr:row>10</xdr:row>
      <xdr:rowOff>133351</xdr:rowOff>
    </xdr:from>
    <xdr:to>
      <xdr:col>3</xdr:col>
      <xdr:colOff>552450</xdr:colOff>
      <xdr:row>14</xdr:row>
      <xdr:rowOff>95251</xdr:rowOff>
    </xdr:to>
    <xdr:sp macro="" textlink="">
      <xdr:nvSpPr>
        <xdr:cNvPr id="3" name="Rounded Rectangular Callout 2"/>
        <xdr:cNvSpPr/>
      </xdr:nvSpPr>
      <xdr:spPr>
        <a:xfrm>
          <a:off x="771525" y="2257426"/>
          <a:ext cx="3981450" cy="723900"/>
        </a:xfrm>
        <a:prstGeom prst="wedgeRoundRectCallout">
          <a:avLst>
            <a:gd name="adj1" fmla="val -3926"/>
            <a:gd name="adj2" fmla="val -927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Data</a:t>
          </a:r>
          <a:r>
            <a:rPr lang="en-US" sz="1100" baseline="0">
              <a:solidFill>
                <a:schemeClr val="tx1"/>
              </a:solidFill>
            </a:rPr>
            <a:t> from Regional Economic Models Inc. (REMI) </a:t>
          </a:r>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ive.laborstats.alaska.gov/alari/"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9"/>
  <sheetViews>
    <sheetView tabSelected="1" workbookViewId="0">
      <pane xSplit="1" topLeftCell="B1" activePane="topRight" state="frozen"/>
      <selection activeCell="A31" sqref="A31"/>
      <selection pane="topRight" activeCell="B1" sqref="B1"/>
    </sheetView>
  </sheetViews>
  <sheetFormatPr defaultRowHeight="12"/>
  <cols>
    <col min="1" max="1" width="57.5703125" style="79" customWidth="1"/>
    <col min="2" max="2" width="62.42578125" style="79" customWidth="1"/>
    <col min="3" max="3" width="80" style="79" customWidth="1"/>
    <col min="4" max="4" width="113" style="79" customWidth="1"/>
    <col min="5" max="16384" width="9.140625" style="79"/>
  </cols>
  <sheetData>
    <row r="1" spans="1:11">
      <c r="A1" s="77" t="s">
        <v>90</v>
      </c>
      <c r="B1" s="77"/>
      <c r="C1" s="77"/>
      <c r="D1" s="77"/>
      <c r="E1" s="78"/>
      <c r="F1" s="78"/>
      <c r="G1" s="78"/>
      <c r="H1" s="78"/>
      <c r="I1" s="78"/>
      <c r="J1" s="78"/>
      <c r="K1" s="78"/>
    </row>
    <row r="2" spans="1:11">
      <c r="A2" s="80" t="s">
        <v>29</v>
      </c>
      <c r="B2" s="80" t="s">
        <v>30</v>
      </c>
    </row>
    <row r="3" spans="1:11" ht="47.25" customHeight="1">
      <c r="A3" s="81" t="s">
        <v>95</v>
      </c>
      <c r="B3" s="82" t="s">
        <v>386</v>
      </c>
      <c r="D3" s="83"/>
    </row>
    <row r="4" spans="1:11" ht="51" customHeight="1">
      <c r="A4" s="84" t="s">
        <v>96</v>
      </c>
      <c r="B4" s="82" t="s">
        <v>385</v>
      </c>
      <c r="D4" s="83"/>
    </row>
    <row r="5" spans="1:11">
      <c r="A5" s="84" t="s">
        <v>97</v>
      </c>
      <c r="B5" s="82" t="s">
        <v>368</v>
      </c>
      <c r="D5" s="83"/>
    </row>
    <row r="6" spans="1:11" ht="69.75" customHeight="1">
      <c r="A6" s="84" t="s">
        <v>98</v>
      </c>
      <c r="B6" s="82" t="s">
        <v>387</v>
      </c>
      <c r="D6" s="83"/>
    </row>
    <row r="7" spans="1:11" ht="64.5" customHeight="1">
      <c r="A7" s="81" t="s">
        <v>99</v>
      </c>
      <c r="B7" s="82" t="s">
        <v>388</v>
      </c>
      <c r="D7" s="83"/>
    </row>
    <row r="8" spans="1:11" ht="58.5" customHeight="1">
      <c r="A8" s="84" t="s">
        <v>828</v>
      </c>
      <c r="B8" s="82" t="s">
        <v>389</v>
      </c>
      <c r="D8" s="83"/>
    </row>
    <row r="9" spans="1:11" ht="57.75" customHeight="1">
      <c r="A9" s="84" t="s">
        <v>829</v>
      </c>
      <c r="B9" s="82" t="s">
        <v>390</v>
      </c>
      <c r="D9" s="83"/>
    </row>
    <row r="10" spans="1:11" ht="24">
      <c r="A10" s="84" t="s">
        <v>121</v>
      </c>
      <c r="B10" s="85" t="s">
        <v>372</v>
      </c>
      <c r="D10" s="83"/>
    </row>
    <row r="11" spans="1:11" ht="36">
      <c r="A11" s="84" t="s">
        <v>129</v>
      </c>
      <c r="B11" s="85" t="s">
        <v>373</v>
      </c>
      <c r="D11" s="83"/>
    </row>
    <row r="12" spans="1:11" ht="36">
      <c r="A12" s="84" t="s">
        <v>133</v>
      </c>
      <c r="B12" s="85" t="s">
        <v>748</v>
      </c>
      <c r="D12" s="83"/>
    </row>
    <row r="13" spans="1:11" ht="48">
      <c r="A13" s="84" t="s">
        <v>134</v>
      </c>
      <c r="B13" s="85" t="s">
        <v>374</v>
      </c>
      <c r="D13" s="83"/>
    </row>
    <row r="14" spans="1:11" ht="36">
      <c r="A14" s="84" t="s">
        <v>135</v>
      </c>
      <c r="B14" s="85" t="s">
        <v>391</v>
      </c>
      <c r="D14" s="83"/>
    </row>
    <row r="15" spans="1:11" ht="48">
      <c r="A15" s="84" t="s">
        <v>830</v>
      </c>
      <c r="B15" s="82" t="s">
        <v>392</v>
      </c>
      <c r="D15" s="83"/>
    </row>
    <row r="16" spans="1:11" ht="36">
      <c r="A16" s="84" t="s">
        <v>137</v>
      </c>
      <c r="B16" s="85" t="s">
        <v>393</v>
      </c>
      <c r="D16" s="83"/>
    </row>
    <row r="17" spans="1:4" ht="48">
      <c r="A17" s="84" t="s">
        <v>138</v>
      </c>
      <c r="B17" s="85" t="s">
        <v>394</v>
      </c>
      <c r="D17" s="83"/>
    </row>
    <row r="18" spans="1:4" ht="36">
      <c r="A18" s="84" t="s">
        <v>831</v>
      </c>
      <c r="B18" s="85" t="s">
        <v>395</v>
      </c>
      <c r="D18" s="83"/>
    </row>
    <row r="19" spans="1:4" ht="48">
      <c r="A19" s="84" t="s">
        <v>140</v>
      </c>
      <c r="B19" s="85" t="s">
        <v>396</v>
      </c>
      <c r="D19" s="83"/>
    </row>
    <row r="20" spans="1:4" ht="60">
      <c r="A20" s="84" t="s">
        <v>832</v>
      </c>
      <c r="B20" s="85" t="s">
        <v>397</v>
      </c>
      <c r="D20" s="83"/>
    </row>
    <row r="21" spans="1:4" ht="60">
      <c r="A21" s="84" t="s">
        <v>833</v>
      </c>
      <c r="B21" s="85" t="s">
        <v>398</v>
      </c>
      <c r="D21" s="83"/>
    </row>
    <row r="22" spans="1:4" ht="48">
      <c r="A22" s="84" t="s">
        <v>143</v>
      </c>
      <c r="B22" s="82" t="s">
        <v>399</v>
      </c>
      <c r="D22" s="83"/>
    </row>
    <row r="23" spans="1:4" ht="36">
      <c r="A23" s="84" t="s">
        <v>144</v>
      </c>
      <c r="B23" s="82" t="s">
        <v>400</v>
      </c>
      <c r="D23" s="83"/>
    </row>
    <row r="24" spans="1:4" ht="60">
      <c r="A24" s="84" t="s">
        <v>834</v>
      </c>
      <c r="B24" s="85" t="s">
        <v>401</v>
      </c>
      <c r="D24" s="83"/>
    </row>
    <row r="25" spans="1:4" ht="58.5" customHeight="1">
      <c r="A25" s="84" t="s">
        <v>146</v>
      </c>
      <c r="B25" s="85" t="s">
        <v>402</v>
      </c>
      <c r="D25" s="83"/>
    </row>
    <row r="26" spans="1:4" ht="48.75" customHeight="1">
      <c r="A26" s="84" t="s">
        <v>147</v>
      </c>
      <c r="B26" s="85" t="s">
        <v>403</v>
      </c>
      <c r="D26" s="83"/>
    </row>
    <row r="27" spans="1:4" ht="36">
      <c r="A27" s="84" t="s">
        <v>148</v>
      </c>
      <c r="B27" s="85" t="s">
        <v>404</v>
      </c>
      <c r="D27" s="83"/>
    </row>
    <row r="28" spans="1:4" ht="36">
      <c r="A28" s="84" t="s">
        <v>149</v>
      </c>
      <c r="B28" s="85" t="s">
        <v>405</v>
      </c>
      <c r="D28" s="83"/>
    </row>
    <row r="29" spans="1:4" ht="48">
      <c r="A29" s="84" t="s">
        <v>150</v>
      </c>
      <c r="B29" s="82" t="s">
        <v>406</v>
      </c>
      <c r="D29" s="83"/>
    </row>
    <row r="30" spans="1:4" ht="48">
      <c r="A30" s="84" t="s">
        <v>835</v>
      </c>
      <c r="B30" s="85" t="s">
        <v>407</v>
      </c>
      <c r="D30" s="83"/>
    </row>
    <row r="31" spans="1:4" ht="84">
      <c r="A31" s="84" t="s">
        <v>836</v>
      </c>
      <c r="B31" s="227" t="s">
        <v>837</v>
      </c>
      <c r="D31" s="83"/>
    </row>
    <row r="32" spans="1:4">
      <c r="A32" s="84"/>
      <c r="B32" s="85"/>
      <c r="C32" s="83"/>
      <c r="D32" s="83"/>
    </row>
    <row r="33" spans="1:4">
      <c r="A33" s="84"/>
      <c r="B33" s="85"/>
      <c r="C33" s="83"/>
      <c r="D33" s="83"/>
    </row>
    <row r="34" spans="1:4">
      <c r="A34" s="84"/>
      <c r="B34" s="85"/>
      <c r="C34" s="83"/>
      <c r="D34" s="83"/>
    </row>
    <row r="35" spans="1:4">
      <c r="A35" s="86" t="s">
        <v>288</v>
      </c>
      <c r="B35" s="86" t="s">
        <v>31</v>
      </c>
      <c r="C35" s="77" t="s">
        <v>32</v>
      </c>
      <c r="D35" s="86" t="s">
        <v>33</v>
      </c>
    </row>
    <row r="36" spans="1:4" ht="38.25" customHeight="1">
      <c r="A36" s="112" t="s">
        <v>95</v>
      </c>
      <c r="B36" s="108" t="s">
        <v>0</v>
      </c>
      <c r="C36" s="87" t="s">
        <v>439</v>
      </c>
      <c r="D36" s="88" t="s">
        <v>438</v>
      </c>
    </row>
    <row r="37" spans="1:4" ht="39.75" customHeight="1">
      <c r="A37" s="112"/>
      <c r="B37" s="108"/>
      <c r="C37" s="87" t="s">
        <v>437</v>
      </c>
      <c r="D37" s="88" t="s">
        <v>436</v>
      </c>
    </row>
    <row r="38" spans="1:4" ht="24">
      <c r="A38" s="112"/>
      <c r="B38" s="114" t="s">
        <v>102</v>
      </c>
      <c r="C38" s="87" t="s">
        <v>435</v>
      </c>
      <c r="D38" s="88" t="s">
        <v>434</v>
      </c>
    </row>
    <row r="39" spans="1:4" ht="24">
      <c r="A39" s="112"/>
      <c r="B39" s="114"/>
      <c r="C39" s="87" t="s">
        <v>433</v>
      </c>
      <c r="D39" s="89" t="s">
        <v>819</v>
      </c>
    </row>
    <row r="40" spans="1:4" ht="60">
      <c r="A40" s="107" t="s">
        <v>96</v>
      </c>
      <c r="B40" s="83" t="s">
        <v>20</v>
      </c>
      <c r="C40" s="82" t="s">
        <v>432</v>
      </c>
      <c r="D40" s="82" t="s">
        <v>431</v>
      </c>
    </row>
    <row r="41" spans="1:4" ht="60">
      <c r="A41" s="107"/>
      <c r="B41" s="83" t="s">
        <v>21</v>
      </c>
      <c r="C41" s="82" t="s">
        <v>749</v>
      </c>
      <c r="D41" s="90" t="s">
        <v>431</v>
      </c>
    </row>
    <row r="42" spans="1:4" ht="60">
      <c r="A42" s="87" t="s">
        <v>97</v>
      </c>
      <c r="B42" s="91" t="s">
        <v>101</v>
      </c>
      <c r="C42" s="87" t="s">
        <v>750</v>
      </c>
      <c r="D42" s="87" t="s">
        <v>430</v>
      </c>
    </row>
    <row r="43" spans="1:4" ht="36">
      <c r="A43" s="107" t="s">
        <v>98</v>
      </c>
      <c r="B43" s="83" t="s">
        <v>39</v>
      </c>
      <c r="C43" s="92" t="s">
        <v>751</v>
      </c>
      <c r="D43" s="93" t="s">
        <v>429</v>
      </c>
    </row>
    <row r="44" spans="1:4" ht="24">
      <c r="A44" s="107"/>
      <c r="B44" s="82" t="s">
        <v>40</v>
      </c>
      <c r="C44" s="94" t="s">
        <v>428</v>
      </c>
      <c r="D44" s="82" t="s">
        <v>331</v>
      </c>
    </row>
    <row r="45" spans="1:4" ht="72">
      <c r="A45" s="91" t="s">
        <v>103</v>
      </c>
      <c r="B45" s="87" t="s">
        <v>91</v>
      </c>
      <c r="C45" s="87" t="s">
        <v>752</v>
      </c>
      <c r="D45" s="87" t="s">
        <v>427</v>
      </c>
    </row>
    <row r="46" spans="1:4" ht="45" customHeight="1">
      <c r="A46" s="109" t="s">
        <v>100</v>
      </c>
      <c r="B46" s="109" t="s">
        <v>104</v>
      </c>
      <c r="C46" s="107" t="s">
        <v>753</v>
      </c>
      <c r="D46" s="82" t="s">
        <v>337</v>
      </c>
    </row>
    <row r="47" spans="1:4">
      <c r="A47" s="109"/>
      <c r="B47" s="109"/>
      <c r="C47" s="107"/>
      <c r="D47" s="82" t="s">
        <v>420</v>
      </c>
    </row>
    <row r="48" spans="1:4" ht="24">
      <c r="A48" s="109"/>
      <c r="B48" s="109"/>
      <c r="C48" s="107"/>
      <c r="D48" s="82" t="s">
        <v>426</v>
      </c>
    </row>
    <row r="49" spans="1:4" ht="24">
      <c r="A49" s="109"/>
      <c r="B49" s="109"/>
      <c r="C49" s="107"/>
      <c r="D49" s="82" t="s">
        <v>425</v>
      </c>
    </row>
    <row r="50" spans="1:4" ht="24">
      <c r="A50" s="109"/>
      <c r="B50" s="109"/>
      <c r="C50" s="107"/>
      <c r="D50" s="82" t="s">
        <v>424</v>
      </c>
    </row>
    <row r="51" spans="1:4" ht="51.75" customHeight="1">
      <c r="A51" s="109"/>
      <c r="B51" s="109"/>
      <c r="C51" s="107"/>
      <c r="D51" s="82" t="s">
        <v>423</v>
      </c>
    </row>
    <row r="52" spans="1:4" ht="24">
      <c r="A52" s="109"/>
      <c r="B52" s="109"/>
      <c r="C52" s="107"/>
      <c r="D52" s="82" t="s">
        <v>422</v>
      </c>
    </row>
    <row r="53" spans="1:4" ht="60">
      <c r="A53" s="109"/>
      <c r="B53" s="109"/>
      <c r="C53" s="107"/>
      <c r="D53" s="95" t="s">
        <v>820</v>
      </c>
    </row>
    <row r="54" spans="1:4" ht="48">
      <c r="A54" s="109"/>
      <c r="B54" s="83" t="s">
        <v>94</v>
      </c>
      <c r="C54" s="92" t="s">
        <v>754</v>
      </c>
      <c r="D54" s="96" t="s">
        <v>421</v>
      </c>
    </row>
    <row r="55" spans="1:4">
      <c r="A55" s="108" t="s">
        <v>118</v>
      </c>
      <c r="B55" s="108" t="s">
        <v>120</v>
      </c>
      <c r="C55" s="87" t="s">
        <v>755</v>
      </c>
      <c r="D55" s="87" t="s">
        <v>332</v>
      </c>
    </row>
    <row r="56" spans="1:4">
      <c r="A56" s="108"/>
      <c r="B56" s="108"/>
      <c r="C56" s="87" t="s">
        <v>756</v>
      </c>
      <c r="D56" s="97" t="s">
        <v>420</v>
      </c>
    </row>
    <row r="57" spans="1:4">
      <c r="A57" s="108"/>
      <c r="B57" s="108"/>
      <c r="C57" s="91"/>
      <c r="D57" s="97" t="s">
        <v>419</v>
      </c>
    </row>
    <row r="58" spans="1:4">
      <c r="A58" s="108"/>
      <c r="B58" s="108"/>
      <c r="C58" s="91"/>
      <c r="D58" s="97" t="s">
        <v>418</v>
      </c>
    </row>
    <row r="59" spans="1:4">
      <c r="A59" s="108"/>
      <c r="B59" s="108"/>
      <c r="C59" s="91"/>
      <c r="D59" s="97" t="s">
        <v>417</v>
      </c>
    </row>
    <row r="60" spans="1:4">
      <c r="A60" s="108"/>
      <c r="B60" s="108"/>
      <c r="C60" s="91"/>
      <c r="D60" s="97" t="s">
        <v>416</v>
      </c>
    </row>
    <row r="61" spans="1:4">
      <c r="A61" s="108"/>
      <c r="B61" s="108"/>
      <c r="C61" s="91"/>
      <c r="D61" s="97" t="s">
        <v>415</v>
      </c>
    </row>
    <row r="62" spans="1:4" ht="24">
      <c r="A62" s="113" t="s">
        <v>121</v>
      </c>
      <c r="B62" s="83" t="s">
        <v>130</v>
      </c>
      <c r="C62" s="94" t="s">
        <v>757</v>
      </c>
      <c r="D62" s="82" t="s">
        <v>414</v>
      </c>
    </row>
    <row r="63" spans="1:4" ht="60">
      <c r="A63" s="113"/>
      <c r="B63" s="83"/>
      <c r="C63" s="82" t="s">
        <v>758</v>
      </c>
      <c r="D63" s="82" t="s">
        <v>413</v>
      </c>
    </row>
    <row r="64" spans="1:4" ht="24">
      <c r="A64" s="108" t="s">
        <v>129</v>
      </c>
      <c r="B64" s="91" t="s">
        <v>131</v>
      </c>
      <c r="C64" s="87" t="s">
        <v>759</v>
      </c>
      <c r="D64" s="87" t="s">
        <v>369</v>
      </c>
    </row>
    <row r="65" spans="1:4">
      <c r="A65" s="108"/>
      <c r="B65" s="91" t="s">
        <v>338</v>
      </c>
      <c r="C65" s="87" t="s">
        <v>384</v>
      </c>
      <c r="D65" s="87"/>
    </row>
    <row r="66" spans="1:4">
      <c r="A66" s="108"/>
      <c r="B66" s="91" t="s">
        <v>132</v>
      </c>
      <c r="C66" s="87" t="s">
        <v>760</v>
      </c>
      <c r="D66" s="87"/>
    </row>
    <row r="67" spans="1:4" ht="24">
      <c r="A67" s="109" t="s">
        <v>133</v>
      </c>
      <c r="B67" s="98" t="s">
        <v>131</v>
      </c>
      <c r="C67" s="94" t="s">
        <v>761</v>
      </c>
      <c r="D67" s="82" t="s">
        <v>369</v>
      </c>
    </row>
    <row r="68" spans="1:4">
      <c r="A68" s="109"/>
      <c r="B68" s="98" t="s">
        <v>339</v>
      </c>
      <c r="C68" s="92" t="s">
        <v>384</v>
      </c>
      <c r="D68" s="82"/>
    </row>
    <row r="69" spans="1:4">
      <c r="A69" s="109"/>
      <c r="B69" s="98" t="s">
        <v>132</v>
      </c>
      <c r="C69" s="92" t="s">
        <v>762</v>
      </c>
      <c r="D69" s="82"/>
    </row>
    <row r="70" spans="1:4" ht="24">
      <c r="A70" s="108" t="s">
        <v>134</v>
      </c>
      <c r="B70" s="91" t="s">
        <v>131</v>
      </c>
      <c r="C70" s="87" t="s">
        <v>763</v>
      </c>
      <c r="D70" s="87" t="s">
        <v>369</v>
      </c>
    </row>
    <row r="71" spans="1:4">
      <c r="A71" s="108"/>
      <c r="B71" s="91" t="s">
        <v>339</v>
      </c>
      <c r="C71" s="87" t="s">
        <v>384</v>
      </c>
      <c r="D71" s="87"/>
    </row>
    <row r="72" spans="1:4">
      <c r="A72" s="108"/>
      <c r="B72" s="91" t="s">
        <v>132</v>
      </c>
      <c r="C72" s="87" t="s">
        <v>764</v>
      </c>
      <c r="D72" s="87"/>
    </row>
    <row r="73" spans="1:4" ht="24">
      <c r="A73" s="109" t="s">
        <v>135</v>
      </c>
      <c r="B73" s="98" t="s">
        <v>131</v>
      </c>
      <c r="C73" s="82" t="s">
        <v>765</v>
      </c>
      <c r="D73" s="82" t="s">
        <v>369</v>
      </c>
    </row>
    <row r="74" spans="1:4" ht="15">
      <c r="A74" s="109"/>
      <c r="B74" s="98" t="s">
        <v>340</v>
      </c>
      <c r="C74" s="82" t="s">
        <v>384</v>
      </c>
      <c r="D74" s="82"/>
    </row>
    <row r="75" spans="1:4">
      <c r="A75" s="109"/>
      <c r="B75" s="98" t="s">
        <v>132</v>
      </c>
      <c r="C75" s="82" t="s">
        <v>766</v>
      </c>
      <c r="D75" s="82"/>
    </row>
    <row r="76" spans="1:4" ht="24">
      <c r="A76" s="108" t="s">
        <v>136</v>
      </c>
      <c r="B76" s="91" t="s">
        <v>131</v>
      </c>
      <c r="C76" s="87" t="s">
        <v>767</v>
      </c>
      <c r="D76" s="87" t="s">
        <v>369</v>
      </c>
    </row>
    <row r="77" spans="1:4" ht="15">
      <c r="A77" s="108"/>
      <c r="B77" s="91" t="s">
        <v>340</v>
      </c>
      <c r="C77" s="87" t="s">
        <v>384</v>
      </c>
      <c r="D77" s="87"/>
    </row>
    <row r="78" spans="1:4">
      <c r="A78" s="108"/>
      <c r="B78" s="91" t="s">
        <v>132</v>
      </c>
      <c r="C78" s="87" t="s">
        <v>768</v>
      </c>
      <c r="D78" s="87"/>
    </row>
    <row r="79" spans="1:4" ht="24">
      <c r="A79" s="109" t="s">
        <v>137</v>
      </c>
      <c r="B79" s="98" t="s">
        <v>131</v>
      </c>
      <c r="C79" s="82" t="s">
        <v>769</v>
      </c>
      <c r="D79" s="82" t="s">
        <v>369</v>
      </c>
    </row>
    <row r="80" spans="1:4">
      <c r="A80" s="109"/>
      <c r="B80" s="98" t="s">
        <v>339</v>
      </c>
      <c r="C80" s="82" t="s">
        <v>384</v>
      </c>
      <c r="D80" s="82"/>
    </row>
    <row r="81" spans="1:5">
      <c r="A81" s="109"/>
      <c r="B81" s="98" t="s">
        <v>132</v>
      </c>
      <c r="C81" s="82" t="s">
        <v>770</v>
      </c>
      <c r="D81" s="82"/>
    </row>
    <row r="82" spans="1:5" ht="24">
      <c r="A82" s="108" t="s">
        <v>138</v>
      </c>
      <c r="B82" s="91" t="s">
        <v>131</v>
      </c>
      <c r="C82" s="87" t="s">
        <v>771</v>
      </c>
      <c r="D82" s="87" t="s">
        <v>369</v>
      </c>
    </row>
    <row r="83" spans="1:5">
      <c r="A83" s="108"/>
      <c r="B83" s="91" t="s">
        <v>339</v>
      </c>
      <c r="C83" s="87" t="s">
        <v>384</v>
      </c>
      <c r="D83" s="87"/>
    </row>
    <row r="84" spans="1:5">
      <c r="A84" s="108"/>
      <c r="B84" s="91" t="s">
        <v>132</v>
      </c>
      <c r="C84" s="87" t="s">
        <v>772</v>
      </c>
      <c r="D84" s="87"/>
    </row>
    <row r="85" spans="1:5" ht="24">
      <c r="A85" s="109" t="s">
        <v>139</v>
      </c>
      <c r="B85" s="98" t="s">
        <v>131</v>
      </c>
      <c r="C85" s="82" t="s">
        <v>773</v>
      </c>
      <c r="D85" s="82" t="s">
        <v>369</v>
      </c>
    </row>
    <row r="86" spans="1:5">
      <c r="A86" s="109"/>
      <c r="B86" s="98" t="s">
        <v>339</v>
      </c>
      <c r="C86" s="82" t="s">
        <v>384</v>
      </c>
      <c r="D86" s="82"/>
    </row>
    <row r="87" spans="1:5">
      <c r="A87" s="109"/>
      <c r="B87" s="98" t="s">
        <v>132</v>
      </c>
      <c r="C87" s="82" t="s">
        <v>774</v>
      </c>
      <c r="D87" s="82"/>
    </row>
    <row r="88" spans="1:5" ht="60">
      <c r="A88" s="108" t="s">
        <v>140</v>
      </c>
      <c r="B88" s="91" t="s">
        <v>152</v>
      </c>
      <c r="C88" s="87" t="s">
        <v>412</v>
      </c>
      <c r="D88" s="87" t="s">
        <v>411</v>
      </c>
      <c r="E88" s="99"/>
    </row>
    <row r="89" spans="1:5">
      <c r="A89" s="108"/>
      <c r="B89" s="91" t="s">
        <v>153</v>
      </c>
      <c r="C89" s="87" t="s">
        <v>775</v>
      </c>
      <c r="D89" s="87"/>
    </row>
    <row r="90" spans="1:5" ht="24">
      <c r="A90" s="108"/>
      <c r="B90" s="91" t="s">
        <v>154</v>
      </c>
      <c r="C90" s="87" t="s">
        <v>776</v>
      </c>
      <c r="D90" s="87"/>
    </row>
    <row r="91" spans="1:5">
      <c r="A91" s="108"/>
      <c r="B91" s="91" t="s">
        <v>320</v>
      </c>
      <c r="C91" s="87" t="s">
        <v>777</v>
      </c>
      <c r="D91" s="87"/>
    </row>
    <row r="92" spans="1:5" ht="48">
      <c r="A92" s="109" t="s">
        <v>141</v>
      </c>
      <c r="B92" s="83" t="s">
        <v>158</v>
      </c>
      <c r="C92" s="92" t="s">
        <v>778</v>
      </c>
      <c r="D92" s="100" t="s">
        <v>410</v>
      </c>
    </row>
    <row r="93" spans="1:5" ht="24">
      <c r="A93" s="109"/>
      <c r="B93" s="83" t="s">
        <v>159</v>
      </c>
      <c r="C93" s="92" t="s">
        <v>779</v>
      </c>
      <c r="D93" s="82"/>
    </row>
    <row r="94" spans="1:5" ht="24">
      <c r="A94" s="109"/>
      <c r="B94" s="83" t="s">
        <v>160</v>
      </c>
      <c r="C94" s="92" t="s">
        <v>780</v>
      </c>
      <c r="D94" s="82"/>
    </row>
    <row r="95" spans="1:5" ht="24">
      <c r="A95" s="109"/>
      <c r="B95" s="83" t="s">
        <v>161</v>
      </c>
      <c r="C95" s="92" t="s">
        <v>781</v>
      </c>
      <c r="D95" s="82"/>
    </row>
    <row r="96" spans="1:5" ht="24">
      <c r="A96" s="109"/>
      <c r="B96" s="83" t="s">
        <v>321</v>
      </c>
      <c r="C96" s="92" t="s">
        <v>782</v>
      </c>
      <c r="D96" s="101" t="s">
        <v>409</v>
      </c>
    </row>
    <row r="97" spans="1:4">
      <c r="A97" s="108" t="s">
        <v>142</v>
      </c>
      <c r="B97" s="102" t="s">
        <v>163</v>
      </c>
      <c r="C97" s="87" t="s">
        <v>783</v>
      </c>
      <c r="D97" s="87" t="s">
        <v>333</v>
      </c>
    </row>
    <row r="98" spans="1:4">
      <c r="A98" s="108"/>
      <c r="B98" s="102" t="s">
        <v>164</v>
      </c>
      <c r="C98" s="87" t="s">
        <v>784</v>
      </c>
      <c r="D98" s="87"/>
    </row>
    <row r="99" spans="1:4" ht="12.75" thickBot="1">
      <c r="A99" s="108"/>
      <c r="B99" s="102" t="s">
        <v>165</v>
      </c>
      <c r="C99" s="87" t="s">
        <v>785</v>
      </c>
      <c r="D99" s="87"/>
    </row>
    <row r="100" spans="1:4" ht="12.75" thickBot="1">
      <c r="A100" s="108"/>
      <c r="B100" s="103" t="s">
        <v>166</v>
      </c>
      <c r="C100" s="87" t="s">
        <v>786</v>
      </c>
      <c r="D100" s="87"/>
    </row>
    <row r="101" spans="1:4">
      <c r="A101" s="108"/>
      <c r="B101" s="102" t="s">
        <v>167</v>
      </c>
      <c r="C101" s="87" t="s">
        <v>787</v>
      </c>
      <c r="D101" s="87"/>
    </row>
    <row r="102" spans="1:4">
      <c r="A102" s="109" t="s">
        <v>143</v>
      </c>
      <c r="B102" s="83" t="s">
        <v>174</v>
      </c>
      <c r="C102" s="82" t="s">
        <v>788</v>
      </c>
      <c r="D102" s="82" t="s">
        <v>333</v>
      </c>
    </row>
    <row r="103" spans="1:4" ht="24">
      <c r="A103" s="109"/>
      <c r="B103" s="83" t="s">
        <v>175</v>
      </c>
      <c r="C103" s="82" t="s">
        <v>789</v>
      </c>
      <c r="D103" s="82"/>
    </row>
    <row r="104" spans="1:4">
      <c r="A104" s="109"/>
      <c r="B104" s="83" t="s">
        <v>176</v>
      </c>
      <c r="C104" s="82" t="s">
        <v>790</v>
      </c>
      <c r="D104" s="82"/>
    </row>
    <row r="105" spans="1:4">
      <c r="A105" s="108" t="s">
        <v>144</v>
      </c>
      <c r="B105" s="91" t="s">
        <v>144</v>
      </c>
      <c r="C105" s="87" t="s">
        <v>791</v>
      </c>
      <c r="D105" s="104" t="s">
        <v>371</v>
      </c>
    </row>
    <row r="106" spans="1:4" ht="18.75" customHeight="1">
      <c r="A106" s="108"/>
      <c r="B106" s="91" t="s">
        <v>322</v>
      </c>
      <c r="C106" s="87" t="s">
        <v>792</v>
      </c>
      <c r="D106" s="87"/>
    </row>
    <row r="107" spans="1:4">
      <c r="A107" s="108"/>
      <c r="B107" s="91" t="s">
        <v>197</v>
      </c>
      <c r="C107" s="87" t="s">
        <v>793</v>
      </c>
      <c r="D107" s="87"/>
    </row>
    <row r="108" spans="1:4">
      <c r="A108" s="115" t="s">
        <v>145</v>
      </c>
      <c r="B108" s="113" t="s">
        <v>208</v>
      </c>
      <c r="C108" s="92" t="s">
        <v>382</v>
      </c>
      <c r="D108" s="101" t="s">
        <v>375</v>
      </c>
    </row>
    <row r="109" spans="1:4">
      <c r="A109" s="115"/>
      <c r="B109" s="113"/>
      <c r="C109" s="94"/>
      <c r="D109" s="101" t="s">
        <v>376</v>
      </c>
    </row>
    <row r="110" spans="1:4">
      <c r="A110" s="115"/>
      <c r="B110" s="98" t="s">
        <v>209</v>
      </c>
      <c r="C110" s="94" t="s">
        <v>383</v>
      </c>
      <c r="D110" s="94"/>
    </row>
    <row r="111" spans="1:4">
      <c r="A111" s="108" t="s">
        <v>146</v>
      </c>
      <c r="B111" s="91" t="s">
        <v>216</v>
      </c>
      <c r="C111" s="87" t="s">
        <v>794</v>
      </c>
      <c r="D111" s="87" t="s">
        <v>333</v>
      </c>
    </row>
    <row r="112" spans="1:4">
      <c r="A112" s="108"/>
      <c r="B112" s="91" t="s">
        <v>217</v>
      </c>
      <c r="C112" s="87" t="s">
        <v>795</v>
      </c>
      <c r="D112" s="87"/>
    </row>
    <row r="113" spans="1:4">
      <c r="A113" s="108"/>
      <c r="B113" s="91" t="s">
        <v>218</v>
      </c>
      <c r="C113" s="87" t="s">
        <v>796</v>
      </c>
      <c r="D113" s="87"/>
    </row>
    <row r="114" spans="1:4">
      <c r="A114" s="108"/>
      <c r="B114" s="91" t="s">
        <v>219</v>
      </c>
      <c r="C114" s="87" t="s">
        <v>797</v>
      </c>
      <c r="D114" s="87"/>
    </row>
    <row r="115" spans="1:4">
      <c r="A115" s="108"/>
      <c r="B115" s="91" t="s">
        <v>220</v>
      </c>
      <c r="C115" s="87" t="s">
        <v>798</v>
      </c>
      <c r="D115" s="87"/>
    </row>
    <row r="116" spans="1:4">
      <c r="A116" s="109" t="s">
        <v>147</v>
      </c>
      <c r="B116" s="83" t="s">
        <v>799</v>
      </c>
      <c r="C116" s="85" t="s">
        <v>800</v>
      </c>
      <c r="D116" s="82" t="s">
        <v>333</v>
      </c>
    </row>
    <row r="117" spans="1:4" ht="24">
      <c r="A117" s="109"/>
      <c r="B117" s="83" t="s">
        <v>821</v>
      </c>
      <c r="C117" s="82" t="s">
        <v>802</v>
      </c>
      <c r="D117" s="85" t="s">
        <v>334</v>
      </c>
    </row>
    <row r="118" spans="1:4">
      <c r="A118" s="109"/>
      <c r="B118" s="83" t="s">
        <v>239</v>
      </c>
      <c r="C118" s="92" t="s">
        <v>801</v>
      </c>
      <c r="D118" s="82"/>
    </row>
    <row r="119" spans="1:4">
      <c r="A119" s="109"/>
      <c r="B119" s="83" t="s">
        <v>240</v>
      </c>
      <c r="C119" s="82" t="s">
        <v>804</v>
      </c>
      <c r="D119" s="82"/>
    </row>
    <row r="120" spans="1:4" ht="13.5">
      <c r="A120" s="109"/>
      <c r="B120" s="83" t="s">
        <v>822</v>
      </c>
      <c r="C120" s="85" t="s">
        <v>803</v>
      </c>
      <c r="D120" s="82"/>
    </row>
    <row r="121" spans="1:4" ht="24">
      <c r="A121" s="108" t="s">
        <v>148</v>
      </c>
      <c r="B121" s="91" t="s">
        <v>263</v>
      </c>
      <c r="C121" s="87" t="s">
        <v>805</v>
      </c>
      <c r="D121" s="87" t="s">
        <v>335</v>
      </c>
    </row>
    <row r="122" spans="1:4">
      <c r="A122" s="108"/>
      <c r="B122" s="91" t="s">
        <v>264</v>
      </c>
      <c r="C122" s="87" t="s">
        <v>805</v>
      </c>
      <c r="D122" s="87"/>
    </row>
    <row r="123" spans="1:4">
      <c r="A123" s="108"/>
      <c r="B123" s="91" t="s">
        <v>265</v>
      </c>
      <c r="C123" s="87" t="s">
        <v>806</v>
      </c>
      <c r="D123" s="87"/>
    </row>
    <row r="124" spans="1:4">
      <c r="A124" s="108"/>
      <c r="B124" s="91" t="s">
        <v>266</v>
      </c>
      <c r="C124" s="87" t="s">
        <v>806</v>
      </c>
      <c r="D124" s="87"/>
    </row>
    <row r="125" spans="1:4">
      <c r="A125" s="108"/>
      <c r="B125" s="91" t="s">
        <v>267</v>
      </c>
      <c r="C125" s="87" t="s">
        <v>806</v>
      </c>
      <c r="D125" s="87"/>
    </row>
    <row r="126" spans="1:4" ht="24">
      <c r="A126" s="109" t="s">
        <v>149</v>
      </c>
      <c r="B126" s="83" t="s">
        <v>323</v>
      </c>
      <c r="C126" s="92" t="s">
        <v>807</v>
      </c>
      <c r="D126" s="107" t="s">
        <v>335</v>
      </c>
    </row>
    <row r="127" spans="1:4" ht="24">
      <c r="A127" s="109"/>
      <c r="B127" s="83" t="s">
        <v>324</v>
      </c>
      <c r="C127" s="82" t="s">
        <v>808</v>
      </c>
      <c r="D127" s="107"/>
    </row>
    <row r="128" spans="1:4" ht="24">
      <c r="A128" s="109"/>
      <c r="B128" s="83" t="s">
        <v>325</v>
      </c>
      <c r="C128" s="82" t="s">
        <v>809</v>
      </c>
      <c r="D128" s="107"/>
    </row>
    <row r="129" spans="1:4" ht="24">
      <c r="A129" s="109"/>
      <c r="B129" s="83" t="s">
        <v>326</v>
      </c>
      <c r="C129" s="82" t="s">
        <v>810</v>
      </c>
      <c r="D129" s="107"/>
    </row>
    <row r="130" spans="1:4" ht="24">
      <c r="A130" s="109"/>
      <c r="B130" s="83" t="s">
        <v>327</v>
      </c>
      <c r="C130" s="82" t="s">
        <v>811</v>
      </c>
      <c r="D130" s="107"/>
    </row>
    <row r="131" spans="1:4" ht="24">
      <c r="A131" s="108" t="s">
        <v>150</v>
      </c>
      <c r="B131" s="91" t="s">
        <v>328</v>
      </c>
      <c r="C131" s="87" t="s">
        <v>381</v>
      </c>
      <c r="D131" s="112"/>
    </row>
    <row r="132" spans="1:4" ht="24">
      <c r="A132" s="108"/>
      <c r="B132" s="91" t="s">
        <v>278</v>
      </c>
      <c r="C132" s="87" t="s">
        <v>812</v>
      </c>
      <c r="D132" s="112"/>
    </row>
    <row r="133" spans="1:4">
      <c r="A133" s="110" t="s">
        <v>151</v>
      </c>
      <c r="B133" s="105" t="s">
        <v>291</v>
      </c>
      <c r="C133" s="92" t="s">
        <v>813</v>
      </c>
      <c r="D133" s="111" t="s">
        <v>336</v>
      </c>
    </row>
    <row r="134" spans="1:4">
      <c r="A134" s="110"/>
      <c r="B134" s="105" t="s">
        <v>377</v>
      </c>
      <c r="C134" s="92" t="s">
        <v>814</v>
      </c>
      <c r="D134" s="111"/>
    </row>
    <row r="135" spans="1:4">
      <c r="A135" s="110"/>
      <c r="B135" s="105" t="s">
        <v>380</v>
      </c>
      <c r="C135" s="92" t="s">
        <v>815</v>
      </c>
      <c r="D135" s="111"/>
    </row>
    <row r="136" spans="1:4">
      <c r="A136" s="91" t="s">
        <v>329</v>
      </c>
      <c r="B136" s="91" t="s">
        <v>305</v>
      </c>
      <c r="C136" s="87" t="s">
        <v>816</v>
      </c>
      <c r="D136" s="87"/>
    </row>
    <row r="137" spans="1:4">
      <c r="A137" s="91"/>
      <c r="B137" s="91" t="s">
        <v>378</v>
      </c>
      <c r="C137" s="87" t="s">
        <v>817</v>
      </c>
      <c r="D137" s="87" t="s">
        <v>370</v>
      </c>
    </row>
    <row r="138" spans="1:4">
      <c r="A138" s="98" t="s">
        <v>330</v>
      </c>
      <c r="B138" s="105" t="s">
        <v>379</v>
      </c>
      <c r="C138" s="92" t="s">
        <v>818</v>
      </c>
      <c r="D138" s="94" t="s">
        <v>370</v>
      </c>
    </row>
    <row r="139" spans="1:4">
      <c r="A139" s="106"/>
      <c r="B139" s="106"/>
      <c r="C139" s="106"/>
      <c r="D139" s="106"/>
    </row>
  </sheetData>
  <mergeCells count="35">
    <mergeCell ref="A126:A130"/>
    <mergeCell ref="B38:B39"/>
    <mergeCell ref="A92:A96"/>
    <mergeCell ref="A97:A101"/>
    <mergeCell ref="A102:A104"/>
    <mergeCell ref="A105:A107"/>
    <mergeCell ref="A108:A110"/>
    <mergeCell ref="A64:A66"/>
    <mergeCell ref="B108:B109"/>
    <mergeCell ref="A67:A69"/>
    <mergeCell ref="A70:A72"/>
    <mergeCell ref="A73:A75"/>
    <mergeCell ref="A79:A81"/>
    <mergeCell ref="B36:B37"/>
    <mergeCell ref="B46:B53"/>
    <mergeCell ref="A131:A132"/>
    <mergeCell ref="A133:A135"/>
    <mergeCell ref="D133:D135"/>
    <mergeCell ref="D131:D132"/>
    <mergeCell ref="D126:D130"/>
    <mergeCell ref="A85:A87"/>
    <mergeCell ref="A88:A91"/>
    <mergeCell ref="A36:A39"/>
    <mergeCell ref="A40:A41"/>
    <mergeCell ref="A43:A44"/>
    <mergeCell ref="A46:A54"/>
    <mergeCell ref="A62:A63"/>
    <mergeCell ref="A111:A115"/>
    <mergeCell ref="A116:A120"/>
    <mergeCell ref="C46:C53"/>
    <mergeCell ref="B55:B61"/>
    <mergeCell ref="A121:A125"/>
    <mergeCell ref="A82:A84"/>
    <mergeCell ref="A76:A78"/>
    <mergeCell ref="A55:A61"/>
  </mergeCells>
  <hyperlinks>
    <hyperlink ref="D43" r:id="rId1" display="http://live.laborstats.alaska.gov/alari/"/>
    <hyperlink ref="D41" display="U.S. Census Bureau: https://factfinder.census.gov/bkmk/table/1.0/en/ACS/14_5YR/B01002/0400000US02|0500000US02020|0500000US02068|0500000US02090|0500000US02122|0500000US02170|1600000US0210150|1600000US0212350|1600000US0224230|1600000US0233800|1600000US02617"/>
    <hyperlink ref="D92" display="https://factfinder.census.gov/bkmk/table/1.0/en/ACS/14_5YR/B25004/0400000US02|0500000US02020|0500000US02068|0500000US02090|0500000US02122|0500000US02170|1600000US0210150|1600000US0212350|1600000US0224230|1600000US0233800|1600000US0261788|1600000US0268560|"/>
    <hyperlink ref="A3" location="'Pop. Size &amp; Density'!A1" display="Pop. Size &amp; Density"/>
    <hyperlink ref="A4" location="'Age Characteristics'!A1" display="Age Characteristics"/>
    <hyperlink ref="A5" location="'Racial and Ethnic Composition'!A1" display="Racial and Ethnic Composition"/>
    <hyperlink ref="A6" location="'Number of Resident Workers '!A1" display="Number of Resident Workers "/>
    <hyperlink ref="A7" location="'Median Household Income '!A1" display="Median Household Income "/>
    <hyperlink ref="A8" location="'Annual Unemployment and Labor'!A1" display="Annual Unemployment and Labor"/>
    <hyperlink ref="A9" location="'Monthy Unemployment Rate'!A1" display="Monthy Unemployment Rate"/>
    <hyperlink ref="A10" location="'Poverty Rate '!A1" display="Poverty Rate "/>
    <hyperlink ref="A11" location="'Construction Industry '!A1" display="Construction Industry "/>
    <hyperlink ref="A12" location="'Air Transport Industry '!A1" display="Air Transport Industry "/>
    <hyperlink ref="A13" location="'Water Transport Industry'!A1" display="Water Transport Industry"/>
    <hyperlink ref="A14" location="'Truck Transport Industry '!A1" display="Truck Transport Industry "/>
    <hyperlink ref="A15" location="'Recreation and Tourism'!A1" display="Recreation and Tourism"/>
    <hyperlink ref="A16" location="'Oil and Gas Industry'!A1" display="Oil and Gas Industry"/>
    <hyperlink ref="A17" location="'Support Activities for Mining'!A1" display="Support Activities for Mining"/>
    <hyperlink ref="A18" location="'Utilities Industry '!A1" display="Utilities Industry "/>
    <hyperlink ref="A19" location="'General Housing Characteristics'!A1" display="General Housing Characteristics"/>
    <hyperlink ref="A20" location="'Vacant Housing Characteristics '!A1" display="Vacant Housing Characteristics "/>
    <hyperlink ref="A21" location="'Police and Fire Protection '!A1" display="Police and Fire Protection "/>
    <hyperlink ref="A22" location="'Medical Services'!A1" display="Medical Services"/>
    <hyperlink ref="A23" location="'Number of Schools'!A1" display="Number of Schools"/>
    <hyperlink ref="A24" location="'Revenue per Average Daily'!A1" display="Revenue per Average Daily"/>
    <hyperlink ref="A25" location="'Utility Providers'!A1" display="Utility Providers"/>
    <hyperlink ref="A26" location="'Local Tax Revenue'!A1" display="Local Tax Revenue"/>
    <hyperlink ref="A27" location="'Local Government Revenues'!A1" display="Local Government Revenues"/>
    <hyperlink ref="A28" location="'Local Government Operating'!A1" display="Local Government Operating"/>
    <hyperlink ref="A29" location="'Timber Harvest'!A1" display="Timber Harvest"/>
    <hyperlink ref="A30" location="'Property Values '!A1" display="Property Values "/>
    <hyperlink ref="A31" location="'Estimated Indirect &amp; Induced'!A1" display="Estimated Indirect &amp; Induced"/>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9"/>
  <sheetViews>
    <sheetView workbookViewId="0">
      <selection sqref="A1:D1"/>
    </sheetView>
  </sheetViews>
  <sheetFormatPr defaultRowHeight="15"/>
  <cols>
    <col min="1" max="1" width="28.5703125" customWidth="1"/>
    <col min="2" max="2" width="16.42578125" customWidth="1"/>
    <col min="3" max="3" width="18" customWidth="1"/>
    <col min="4" max="4" width="24.42578125" customWidth="1"/>
  </cols>
  <sheetData>
    <row r="1" spans="1:4" ht="15.75" thickBot="1">
      <c r="A1" s="123" t="s">
        <v>347</v>
      </c>
      <c r="B1" s="123"/>
      <c r="C1" s="123"/>
      <c r="D1" s="123"/>
    </row>
    <row r="2" spans="1:4" ht="15.75" thickBot="1">
      <c r="A2" s="138" t="s">
        <v>746</v>
      </c>
      <c r="B2" s="24" t="s">
        <v>122</v>
      </c>
      <c r="C2" s="24" t="s">
        <v>123</v>
      </c>
      <c r="D2" s="24" t="s">
        <v>124</v>
      </c>
    </row>
    <row r="3" spans="1:4" ht="26.25" thickBot="1">
      <c r="A3" s="140"/>
      <c r="B3" s="7" t="s">
        <v>125</v>
      </c>
      <c r="C3" s="7" t="s">
        <v>126</v>
      </c>
      <c r="D3" s="7" t="s">
        <v>127</v>
      </c>
    </row>
    <row r="4" spans="1:4" ht="15.75" thickBot="1">
      <c r="A4" s="3" t="s">
        <v>3</v>
      </c>
      <c r="B4" s="34">
        <v>24.63</v>
      </c>
      <c r="C4" s="34">
        <v>1613.74</v>
      </c>
      <c r="D4" s="34">
        <v>5843.76</v>
      </c>
    </row>
    <row r="5" spans="1:4" ht="15.75" thickBot="1">
      <c r="A5" s="3" t="s">
        <v>14</v>
      </c>
      <c r="B5" s="34">
        <v>3.59</v>
      </c>
      <c r="C5" s="34">
        <v>238.48</v>
      </c>
      <c r="D5" s="34">
        <v>877.03</v>
      </c>
    </row>
    <row r="6" spans="1:4" ht="15.75" thickBot="1">
      <c r="A6" s="3" t="s">
        <v>17</v>
      </c>
      <c r="B6" s="34">
        <v>1.93</v>
      </c>
      <c r="C6" s="34">
        <v>85.73</v>
      </c>
      <c r="D6" s="34">
        <v>358.29</v>
      </c>
    </row>
    <row r="7" spans="1:4" ht="15.75" thickBot="1">
      <c r="A7" s="3" t="s">
        <v>16</v>
      </c>
      <c r="B7" s="34">
        <v>11.13</v>
      </c>
      <c r="C7" s="34">
        <v>836.17</v>
      </c>
      <c r="D7" s="34">
        <v>2673.26</v>
      </c>
    </row>
    <row r="8" spans="1:4" ht="15.75" thickBot="1">
      <c r="A8" s="3" t="s">
        <v>128</v>
      </c>
      <c r="B8" s="34">
        <v>3.25</v>
      </c>
      <c r="C8" s="34">
        <v>148.88</v>
      </c>
      <c r="D8" s="34">
        <v>604.80999999999995</v>
      </c>
    </row>
    <row r="9" spans="1:4" ht="15.75" thickBot="1">
      <c r="A9" s="3" t="s">
        <v>12</v>
      </c>
      <c r="B9" s="34">
        <v>0.04</v>
      </c>
      <c r="C9" s="34">
        <v>2.31</v>
      </c>
      <c r="D9" s="34">
        <v>11.37</v>
      </c>
    </row>
  </sheetData>
  <mergeCells count="2">
    <mergeCell ref="A2:A3"/>
    <mergeCell ref="A1:D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9"/>
  <sheetViews>
    <sheetView workbookViewId="0">
      <selection sqref="A1:D1"/>
    </sheetView>
  </sheetViews>
  <sheetFormatPr defaultRowHeight="15"/>
  <cols>
    <col min="1" max="1" width="25.28515625" customWidth="1"/>
    <col min="2" max="2" width="22.85546875" customWidth="1"/>
    <col min="3" max="4" width="24" customWidth="1"/>
  </cols>
  <sheetData>
    <row r="1" spans="1:4" ht="15.75" thickBot="1">
      <c r="A1" s="123" t="s">
        <v>348</v>
      </c>
      <c r="B1" s="123"/>
      <c r="C1" s="123"/>
      <c r="D1" s="123"/>
    </row>
    <row r="2" spans="1:4" ht="15.75" thickBot="1">
      <c r="A2" s="136" t="s">
        <v>746</v>
      </c>
      <c r="B2" s="19" t="s">
        <v>122</v>
      </c>
      <c r="C2" s="19" t="s">
        <v>123</v>
      </c>
      <c r="D2" s="19" t="s">
        <v>124</v>
      </c>
    </row>
    <row r="3" spans="1:4" ht="15.75" thickBot="1">
      <c r="A3" s="137"/>
      <c r="B3" s="11" t="s">
        <v>125</v>
      </c>
      <c r="C3" s="11" t="s">
        <v>126</v>
      </c>
      <c r="D3" s="11" t="s">
        <v>127</v>
      </c>
    </row>
    <row r="4" spans="1:4" ht="15.75" thickBot="1">
      <c r="A4" s="3" t="s">
        <v>3</v>
      </c>
      <c r="B4" s="59">
        <v>6.35</v>
      </c>
      <c r="C4" s="59">
        <v>460.12</v>
      </c>
      <c r="D4" s="59">
        <v>2390.5300000000002</v>
      </c>
    </row>
    <row r="5" spans="1:4" ht="15.75" thickBot="1">
      <c r="A5" s="3" t="s">
        <v>14</v>
      </c>
      <c r="B5" s="59">
        <v>0.59</v>
      </c>
      <c r="C5" s="59">
        <v>37.99</v>
      </c>
      <c r="D5" s="59">
        <v>204.64</v>
      </c>
    </row>
    <row r="6" spans="1:4" ht="15.75" thickBot="1">
      <c r="A6" s="3" t="s">
        <v>17</v>
      </c>
      <c r="B6" s="59">
        <v>0.28000000000000003</v>
      </c>
      <c r="C6" s="59">
        <v>16.28</v>
      </c>
      <c r="D6" s="59">
        <v>94.47</v>
      </c>
    </row>
    <row r="7" spans="1:4" ht="15.75" thickBot="1">
      <c r="A7" s="3" t="s">
        <v>16</v>
      </c>
      <c r="B7" s="59">
        <v>2.91</v>
      </c>
      <c r="C7" s="59">
        <v>267.37</v>
      </c>
      <c r="D7" s="59">
        <v>1265.6400000000001</v>
      </c>
    </row>
    <row r="8" spans="1:4" ht="15.75" thickBot="1">
      <c r="A8" s="3" t="s">
        <v>128</v>
      </c>
      <c r="B8" s="59">
        <v>0.18</v>
      </c>
      <c r="C8" s="59">
        <v>11.51</v>
      </c>
      <c r="D8" s="59">
        <v>69.349999999999994</v>
      </c>
    </row>
    <row r="9" spans="1:4" ht="15.75" thickBot="1">
      <c r="A9" s="3" t="s">
        <v>12</v>
      </c>
      <c r="B9" s="59">
        <v>0.01</v>
      </c>
      <c r="C9" s="59">
        <v>0.43</v>
      </c>
      <c r="D9" s="59">
        <v>2.68</v>
      </c>
    </row>
  </sheetData>
  <mergeCells count="2">
    <mergeCell ref="A2:A3"/>
    <mergeCell ref="A1:D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9"/>
  <sheetViews>
    <sheetView workbookViewId="0">
      <selection sqref="A1:D1"/>
    </sheetView>
  </sheetViews>
  <sheetFormatPr defaultRowHeight="15"/>
  <cols>
    <col min="1" max="1" width="26" customWidth="1"/>
    <col min="2" max="2" width="21.85546875" customWidth="1"/>
    <col min="3" max="3" width="23.7109375" customWidth="1"/>
    <col min="4" max="4" width="23.140625" customWidth="1"/>
  </cols>
  <sheetData>
    <row r="1" spans="1:4" ht="15.75" thickBot="1">
      <c r="A1" s="123" t="s">
        <v>349</v>
      </c>
      <c r="B1" s="123"/>
      <c r="C1" s="123"/>
      <c r="D1" s="123"/>
    </row>
    <row r="2" spans="1:4" ht="15.75" thickBot="1">
      <c r="A2" s="136" t="s">
        <v>746</v>
      </c>
      <c r="B2" s="19" t="s">
        <v>122</v>
      </c>
      <c r="C2" s="19" t="s">
        <v>123</v>
      </c>
      <c r="D2" s="19" t="s">
        <v>124</v>
      </c>
    </row>
    <row r="3" spans="1:4" ht="15.75" thickBot="1">
      <c r="A3" s="137"/>
      <c r="B3" s="11" t="s">
        <v>125</v>
      </c>
      <c r="C3" s="11" t="s">
        <v>126</v>
      </c>
      <c r="D3" s="11" t="s">
        <v>127</v>
      </c>
    </row>
    <row r="4" spans="1:4" ht="15.75" thickBot="1">
      <c r="A4" s="22" t="s">
        <v>3</v>
      </c>
      <c r="B4" s="32">
        <v>1.1200000000000001</v>
      </c>
      <c r="C4" s="32">
        <v>107.82</v>
      </c>
      <c r="D4" s="32">
        <v>797.89</v>
      </c>
    </row>
    <row r="5" spans="1:4" ht="15.75" thickBot="1">
      <c r="A5" s="22" t="s">
        <v>14</v>
      </c>
      <c r="B5" s="32">
        <v>0.01</v>
      </c>
      <c r="C5" s="32">
        <v>0.57999999999999996</v>
      </c>
      <c r="D5" s="32">
        <v>4.29</v>
      </c>
    </row>
    <row r="6" spans="1:4" ht="15.75" thickBot="1">
      <c r="A6" s="22" t="s">
        <v>17</v>
      </c>
      <c r="B6" s="32">
        <v>0.15</v>
      </c>
      <c r="C6" s="32">
        <v>10.86</v>
      </c>
      <c r="D6" s="32">
        <v>82.46</v>
      </c>
    </row>
    <row r="7" spans="1:4" ht="15.75" thickBot="1">
      <c r="A7" s="22" t="s">
        <v>16</v>
      </c>
      <c r="B7" s="32">
        <v>0.15</v>
      </c>
      <c r="C7" s="32">
        <v>20.76</v>
      </c>
      <c r="D7" s="32">
        <v>6.38</v>
      </c>
    </row>
    <row r="8" spans="1:4" ht="15.75" thickBot="1">
      <c r="A8" s="22" t="s">
        <v>128</v>
      </c>
      <c r="B8" s="32">
        <v>0.01</v>
      </c>
      <c r="C8" s="32">
        <v>0.8</v>
      </c>
      <c r="D8" s="32">
        <v>6.38</v>
      </c>
    </row>
    <row r="9" spans="1:4" ht="15.75" thickBot="1">
      <c r="A9" s="22" t="s">
        <v>12</v>
      </c>
      <c r="B9" s="32">
        <v>0</v>
      </c>
      <c r="C9" s="32">
        <v>0</v>
      </c>
      <c r="D9" s="32">
        <v>0</v>
      </c>
    </row>
  </sheetData>
  <mergeCells count="2">
    <mergeCell ref="A2:A3"/>
    <mergeCell ref="A1:D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9"/>
  <sheetViews>
    <sheetView workbookViewId="0">
      <selection sqref="A1:D1"/>
    </sheetView>
  </sheetViews>
  <sheetFormatPr defaultRowHeight="15"/>
  <cols>
    <col min="1" max="1" width="26.7109375" customWidth="1"/>
    <col min="2" max="3" width="24.42578125" customWidth="1"/>
    <col min="4" max="4" width="26.7109375" customWidth="1"/>
  </cols>
  <sheetData>
    <row r="1" spans="1:4" ht="15.75" thickBot="1">
      <c r="A1" s="135" t="s">
        <v>350</v>
      </c>
      <c r="B1" s="135"/>
      <c r="C1" s="135"/>
      <c r="D1" s="135"/>
    </row>
    <row r="2" spans="1:4" ht="15.75" thickBot="1">
      <c r="A2" s="136" t="s">
        <v>746</v>
      </c>
      <c r="B2" s="19" t="s">
        <v>122</v>
      </c>
      <c r="C2" s="19" t="s">
        <v>123</v>
      </c>
      <c r="D2" s="19" t="s">
        <v>124</v>
      </c>
    </row>
    <row r="3" spans="1:4" ht="15.75" thickBot="1">
      <c r="A3" s="137"/>
      <c r="B3" s="11" t="s">
        <v>125</v>
      </c>
      <c r="C3" s="11" t="s">
        <v>126</v>
      </c>
      <c r="D3" s="11" t="s">
        <v>127</v>
      </c>
    </row>
    <row r="4" spans="1:4" ht="15.75" thickBot="1">
      <c r="A4" s="22" t="s">
        <v>3</v>
      </c>
      <c r="B4" s="32">
        <v>3.98</v>
      </c>
      <c r="C4" s="32">
        <v>241.35</v>
      </c>
      <c r="D4" s="33">
        <v>1061.8</v>
      </c>
    </row>
    <row r="5" spans="1:4" ht="15.75" thickBot="1">
      <c r="A5" s="22" t="s">
        <v>14</v>
      </c>
      <c r="B5" s="32">
        <v>0.88</v>
      </c>
      <c r="C5" s="32">
        <v>51.12</v>
      </c>
      <c r="D5" s="32">
        <v>240.07</v>
      </c>
    </row>
    <row r="6" spans="1:4" ht="15.75" thickBot="1">
      <c r="A6" s="22" t="s">
        <v>17</v>
      </c>
      <c r="B6" s="32">
        <v>0.22</v>
      </c>
      <c r="C6" s="32">
        <v>9.82</v>
      </c>
      <c r="D6" s="32">
        <v>48.44</v>
      </c>
    </row>
    <row r="7" spans="1:4" ht="15.75" thickBot="1">
      <c r="A7" s="22" t="s">
        <v>16</v>
      </c>
      <c r="B7" s="32">
        <v>2.21</v>
      </c>
      <c r="C7" s="32">
        <v>144.83000000000001</v>
      </c>
      <c r="D7" s="32">
        <v>594.77</v>
      </c>
    </row>
    <row r="8" spans="1:4" ht="15.75" thickBot="1">
      <c r="A8" s="22" t="s">
        <v>128</v>
      </c>
      <c r="B8" s="32">
        <v>0.12</v>
      </c>
      <c r="C8" s="32">
        <v>5.15</v>
      </c>
      <c r="D8" s="32">
        <v>24.26</v>
      </c>
    </row>
    <row r="9" spans="1:4" ht="15.75" thickBot="1">
      <c r="A9" s="22" t="s">
        <v>12</v>
      </c>
      <c r="B9" s="32">
        <v>0</v>
      </c>
      <c r="C9" s="32">
        <v>0</v>
      </c>
      <c r="D9" s="32">
        <v>0</v>
      </c>
    </row>
  </sheetData>
  <mergeCells count="2">
    <mergeCell ref="A2:A3"/>
    <mergeCell ref="A1:D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0"/>
  <sheetViews>
    <sheetView workbookViewId="0">
      <selection sqref="A1:D1"/>
    </sheetView>
  </sheetViews>
  <sheetFormatPr defaultRowHeight="15"/>
  <cols>
    <col min="1" max="1" width="24.7109375" customWidth="1"/>
    <col min="2" max="2" width="25.42578125" customWidth="1"/>
    <col min="3" max="3" width="24" customWidth="1"/>
    <col min="4" max="4" width="23.28515625" customWidth="1"/>
  </cols>
  <sheetData>
    <row r="1" spans="1:4" ht="18" thickBot="1">
      <c r="A1" s="123" t="s">
        <v>351</v>
      </c>
      <c r="B1" s="123"/>
      <c r="C1" s="123"/>
      <c r="D1" s="123"/>
    </row>
    <row r="2" spans="1:4" ht="15.75" thickBot="1">
      <c r="A2" s="136" t="s">
        <v>746</v>
      </c>
      <c r="B2" s="19" t="s">
        <v>122</v>
      </c>
      <c r="C2" s="19" t="s">
        <v>123</v>
      </c>
      <c r="D2" s="19" t="s">
        <v>124</v>
      </c>
    </row>
    <row r="3" spans="1:4" ht="15.75" thickBot="1">
      <c r="A3" s="137"/>
      <c r="B3" s="11" t="s">
        <v>125</v>
      </c>
      <c r="C3" s="11" t="s">
        <v>126</v>
      </c>
      <c r="D3" s="11" t="s">
        <v>127</v>
      </c>
    </row>
    <row r="4" spans="1:4" ht="15.75" thickBot="1">
      <c r="A4" s="22" t="s">
        <v>3</v>
      </c>
      <c r="B4" s="32">
        <v>44.93</v>
      </c>
      <c r="C4" s="33">
        <v>1250.3399999999999</v>
      </c>
      <c r="D4" s="33">
        <v>4488.45</v>
      </c>
    </row>
    <row r="5" spans="1:4" ht="15.75" thickBot="1">
      <c r="A5" s="22" t="s">
        <v>14</v>
      </c>
      <c r="B5" s="32">
        <v>5.4</v>
      </c>
      <c r="C5" s="32">
        <v>137.49</v>
      </c>
      <c r="D5" s="32">
        <v>519.82000000000005</v>
      </c>
    </row>
    <row r="6" spans="1:4" ht="15.75" thickBot="1">
      <c r="A6" s="22" t="s">
        <v>17</v>
      </c>
      <c r="B6" s="32">
        <v>4.37</v>
      </c>
      <c r="C6" s="32">
        <v>86.69</v>
      </c>
      <c r="D6" s="32">
        <v>358.15</v>
      </c>
    </row>
    <row r="7" spans="1:4" ht="15.75" thickBot="1">
      <c r="A7" s="22" t="s">
        <v>16</v>
      </c>
      <c r="B7" s="32">
        <v>20.05</v>
      </c>
      <c r="C7" s="32">
        <v>623.87</v>
      </c>
      <c r="D7" s="33">
        <v>2002.75</v>
      </c>
    </row>
    <row r="8" spans="1:4" ht="15.75" thickBot="1">
      <c r="A8" s="22" t="s">
        <v>128</v>
      </c>
      <c r="B8" s="32">
        <v>3.76</v>
      </c>
      <c r="C8" s="32">
        <v>67.209999999999994</v>
      </c>
      <c r="D8" s="32">
        <v>281.16000000000003</v>
      </c>
    </row>
    <row r="9" spans="1:4" ht="15.75" thickBot="1">
      <c r="A9" s="22" t="s">
        <v>12</v>
      </c>
      <c r="B9" s="32">
        <v>1.17</v>
      </c>
      <c r="C9" s="32">
        <v>44.15</v>
      </c>
      <c r="D9" s="32">
        <v>44.15</v>
      </c>
    </row>
    <row r="10" spans="1:4" ht="37.5" customHeight="1">
      <c r="A10" s="156"/>
      <c r="B10" s="156"/>
      <c r="C10" s="156"/>
      <c r="D10" s="156"/>
    </row>
  </sheetData>
  <mergeCells count="3">
    <mergeCell ref="A2:A3"/>
    <mergeCell ref="A10:D10"/>
    <mergeCell ref="A1:D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9"/>
  <sheetViews>
    <sheetView workbookViewId="0">
      <selection sqref="A1:D1"/>
    </sheetView>
  </sheetViews>
  <sheetFormatPr defaultRowHeight="15"/>
  <cols>
    <col min="1" max="1" width="31.42578125" customWidth="1"/>
    <col min="2" max="2" width="25.5703125" customWidth="1"/>
    <col min="3" max="3" width="22.7109375" customWidth="1"/>
    <col min="4" max="4" width="33.85546875" customWidth="1"/>
  </cols>
  <sheetData>
    <row r="1" spans="1:4" ht="15.75" thickBot="1">
      <c r="A1" s="135" t="s">
        <v>352</v>
      </c>
      <c r="B1" s="135"/>
      <c r="C1" s="135"/>
      <c r="D1" s="135"/>
    </row>
    <row r="2" spans="1:4" ht="15.75" thickBot="1">
      <c r="A2" s="26" t="s">
        <v>746</v>
      </c>
      <c r="B2" s="1" t="s">
        <v>122</v>
      </c>
      <c r="C2" s="1" t="s">
        <v>123</v>
      </c>
      <c r="D2" s="1" t="s">
        <v>124</v>
      </c>
    </row>
    <row r="3" spans="1:4" ht="15.75" thickBot="1">
      <c r="A3" s="2"/>
      <c r="B3" s="11" t="s">
        <v>125</v>
      </c>
      <c r="C3" s="11" t="s">
        <v>126</v>
      </c>
      <c r="D3" s="11" t="s">
        <v>127</v>
      </c>
    </row>
    <row r="4" spans="1:4" ht="15.75" thickBot="1">
      <c r="A4" s="22" t="s">
        <v>3</v>
      </c>
      <c r="B4" s="32">
        <v>4.75</v>
      </c>
      <c r="C4" s="32">
        <v>992.48</v>
      </c>
      <c r="D4" s="33">
        <v>18773.509999999998</v>
      </c>
    </row>
    <row r="5" spans="1:4" ht="15.75" thickBot="1">
      <c r="A5" s="22" t="s">
        <v>14</v>
      </c>
      <c r="B5" s="32">
        <v>0</v>
      </c>
      <c r="C5" s="32">
        <v>0</v>
      </c>
      <c r="D5" s="32">
        <v>0</v>
      </c>
    </row>
    <row r="6" spans="1:4" ht="15.75" thickBot="1">
      <c r="A6" s="22" t="s">
        <v>17</v>
      </c>
      <c r="B6" s="32">
        <v>0.61</v>
      </c>
      <c r="C6" s="32">
        <v>69.989999999999995</v>
      </c>
      <c r="D6" s="33">
        <v>1263.33</v>
      </c>
    </row>
    <row r="7" spans="1:4" ht="15.75" thickBot="1">
      <c r="A7" s="22" t="s">
        <v>16</v>
      </c>
      <c r="B7" s="32">
        <v>2.11</v>
      </c>
      <c r="C7" s="32">
        <v>490.08</v>
      </c>
      <c r="D7" s="33">
        <v>8056.06</v>
      </c>
    </row>
    <row r="8" spans="1:4" ht="15.75" thickBot="1">
      <c r="A8" s="22" t="s">
        <v>128</v>
      </c>
      <c r="B8" s="32">
        <v>0</v>
      </c>
      <c r="C8" s="32">
        <v>0</v>
      </c>
      <c r="D8" s="32">
        <v>0</v>
      </c>
    </row>
    <row r="9" spans="1:4" ht="15.75" thickBot="1">
      <c r="A9" s="22" t="s">
        <v>12</v>
      </c>
      <c r="B9" s="32">
        <v>0</v>
      </c>
      <c r="C9" s="32">
        <v>0</v>
      </c>
      <c r="D9" s="32">
        <v>0</v>
      </c>
    </row>
  </sheetData>
  <mergeCells count="1">
    <mergeCell ref="A1:D1"/>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0"/>
  <sheetViews>
    <sheetView workbookViewId="0">
      <selection sqref="A1:D1"/>
    </sheetView>
  </sheetViews>
  <sheetFormatPr defaultRowHeight="15"/>
  <cols>
    <col min="1" max="1" width="37.7109375" customWidth="1"/>
    <col min="2" max="2" width="29.28515625" customWidth="1"/>
    <col min="3" max="3" width="25.85546875" customWidth="1"/>
    <col min="4" max="4" width="28.28515625" customWidth="1"/>
  </cols>
  <sheetData>
    <row r="1" spans="1:4" ht="18" thickBot="1">
      <c r="A1" s="123" t="s">
        <v>824</v>
      </c>
      <c r="B1" s="123"/>
      <c r="C1" s="123"/>
      <c r="D1" s="123"/>
    </row>
    <row r="2" spans="1:4" ht="15.75" thickBot="1">
      <c r="A2" s="136" t="s">
        <v>746</v>
      </c>
      <c r="B2" s="19" t="s">
        <v>122</v>
      </c>
      <c r="C2" s="19" t="s">
        <v>123</v>
      </c>
      <c r="D2" s="19" t="s">
        <v>124</v>
      </c>
    </row>
    <row r="3" spans="1:4" ht="15.75" thickBot="1">
      <c r="A3" s="137"/>
      <c r="B3" s="11" t="s">
        <v>125</v>
      </c>
      <c r="C3" s="11" t="s">
        <v>126</v>
      </c>
      <c r="D3" s="11" t="s">
        <v>127</v>
      </c>
    </row>
    <row r="4" spans="1:4" ht="15.75" thickBot="1">
      <c r="A4" s="22" t="s">
        <v>3</v>
      </c>
      <c r="B4" s="32">
        <v>9.98</v>
      </c>
      <c r="C4" s="33">
        <v>1259.45</v>
      </c>
      <c r="D4" s="33">
        <v>5501.17</v>
      </c>
    </row>
    <row r="5" spans="1:4" ht="15.75" thickBot="1">
      <c r="A5" s="22" t="s">
        <v>14</v>
      </c>
      <c r="B5" s="32">
        <v>0.75</v>
      </c>
      <c r="C5" s="32">
        <v>78.86</v>
      </c>
      <c r="D5" s="32">
        <v>326.37</v>
      </c>
    </row>
    <row r="6" spans="1:4" ht="15.75" thickBot="1">
      <c r="A6" s="22" t="s">
        <v>17</v>
      </c>
      <c r="B6" s="32">
        <v>1.52</v>
      </c>
      <c r="C6" s="32">
        <v>117.51</v>
      </c>
      <c r="D6" s="32">
        <v>509.67</v>
      </c>
    </row>
    <row r="7" spans="1:4" ht="15.75" thickBot="1">
      <c r="A7" s="22" t="s">
        <v>16</v>
      </c>
      <c r="B7" s="32">
        <v>1.45</v>
      </c>
      <c r="C7" s="32">
        <v>228.57</v>
      </c>
      <c r="D7" s="32">
        <v>828.58</v>
      </c>
    </row>
    <row r="8" spans="1:4" ht="15.75" thickBot="1">
      <c r="A8" s="22" t="s">
        <v>128</v>
      </c>
      <c r="B8" s="32">
        <v>0.04</v>
      </c>
      <c r="C8" s="32">
        <v>2.73</v>
      </c>
      <c r="D8" s="32">
        <v>12.51</v>
      </c>
    </row>
    <row r="9" spans="1:4" ht="15.75" thickBot="1">
      <c r="A9" s="22" t="s">
        <v>12</v>
      </c>
      <c r="B9" s="32">
        <v>0</v>
      </c>
      <c r="C9" s="32">
        <v>0</v>
      </c>
      <c r="D9" s="32">
        <v>0</v>
      </c>
    </row>
    <row r="10" spans="1:4" ht="38.25" customHeight="1">
      <c r="A10" s="157"/>
      <c r="B10" s="157"/>
      <c r="C10" s="157"/>
      <c r="D10" s="157"/>
    </row>
  </sheetData>
  <mergeCells count="3">
    <mergeCell ref="A2:A3"/>
    <mergeCell ref="A1:D1"/>
    <mergeCell ref="A10:D1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0"/>
  <sheetViews>
    <sheetView workbookViewId="0">
      <selection sqref="A1:D1"/>
    </sheetView>
  </sheetViews>
  <sheetFormatPr defaultRowHeight="15"/>
  <cols>
    <col min="1" max="1" width="28.42578125" customWidth="1"/>
    <col min="2" max="2" width="22.42578125" customWidth="1"/>
    <col min="3" max="3" width="26.42578125" customWidth="1"/>
    <col min="4" max="4" width="18.7109375" customWidth="1"/>
  </cols>
  <sheetData>
    <row r="1" spans="1:4" ht="18" thickBot="1">
      <c r="A1" s="123" t="s">
        <v>353</v>
      </c>
      <c r="B1" s="123"/>
      <c r="C1" s="123"/>
      <c r="D1" s="123"/>
    </row>
    <row r="2" spans="1:4" ht="15.75" thickBot="1">
      <c r="A2" s="136" t="s">
        <v>746</v>
      </c>
      <c r="B2" s="19" t="s">
        <v>122</v>
      </c>
      <c r="C2" s="19" t="s">
        <v>123</v>
      </c>
      <c r="D2" s="19" t="s">
        <v>124</v>
      </c>
    </row>
    <row r="3" spans="1:4" ht="15.75" thickBot="1">
      <c r="A3" s="137"/>
      <c r="B3" s="11" t="s">
        <v>125</v>
      </c>
      <c r="C3" s="11" t="s">
        <v>126</v>
      </c>
      <c r="D3" s="11" t="s">
        <v>127</v>
      </c>
    </row>
    <row r="4" spans="1:4" ht="15.75" thickBot="1">
      <c r="A4" s="22" t="s">
        <v>3</v>
      </c>
      <c r="B4" s="32">
        <v>2.23</v>
      </c>
      <c r="C4" s="32">
        <v>272.85000000000002</v>
      </c>
      <c r="D4" s="33">
        <v>3132.6</v>
      </c>
    </row>
    <row r="5" spans="1:4" ht="15.75" thickBot="1">
      <c r="A5" s="22" t="s">
        <v>14</v>
      </c>
      <c r="B5" s="32">
        <v>0.39</v>
      </c>
      <c r="C5" s="32">
        <v>52.61</v>
      </c>
      <c r="D5" s="32">
        <v>944.11</v>
      </c>
    </row>
    <row r="6" spans="1:4" ht="15.75" thickBot="1">
      <c r="A6" s="22" t="s">
        <v>17</v>
      </c>
      <c r="B6" s="32">
        <v>0.34</v>
      </c>
      <c r="C6" s="32">
        <v>43.23</v>
      </c>
      <c r="D6" s="32">
        <v>221.46</v>
      </c>
    </row>
    <row r="7" spans="1:4" ht="15.75" thickBot="1">
      <c r="A7" s="22" t="s">
        <v>16</v>
      </c>
      <c r="B7" s="32">
        <v>0.56000000000000005</v>
      </c>
      <c r="C7" s="32">
        <v>86.48</v>
      </c>
      <c r="D7" s="32">
        <v>388.98</v>
      </c>
    </row>
    <row r="8" spans="1:4" ht="15.75" thickBot="1">
      <c r="A8" s="22" t="s">
        <v>128</v>
      </c>
      <c r="B8" s="32">
        <v>0.22</v>
      </c>
      <c r="C8" s="32">
        <v>22.74</v>
      </c>
      <c r="D8" s="32">
        <v>144.49</v>
      </c>
    </row>
    <row r="9" spans="1:4" ht="15.75" thickBot="1">
      <c r="A9" s="22" t="s">
        <v>12</v>
      </c>
      <c r="B9" s="32">
        <v>0.04</v>
      </c>
      <c r="C9" s="32">
        <v>7.31</v>
      </c>
      <c r="D9" s="32">
        <v>91.16</v>
      </c>
    </row>
    <row r="10" spans="1:4" ht="17.25" customHeight="1"/>
  </sheetData>
  <mergeCells count="2">
    <mergeCell ref="A2:A3"/>
    <mergeCell ref="A1:D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8"/>
  <sheetViews>
    <sheetView workbookViewId="0">
      <selection sqref="A1:H1"/>
    </sheetView>
  </sheetViews>
  <sheetFormatPr defaultRowHeight="15"/>
  <cols>
    <col min="1" max="1" width="23.5703125" customWidth="1"/>
    <col min="2" max="2" width="11.5703125" customWidth="1"/>
    <col min="3" max="3" width="13" customWidth="1"/>
    <col min="4" max="4" width="19.28515625" customWidth="1"/>
    <col min="5" max="5" width="21.140625" customWidth="1"/>
    <col min="6" max="6" width="24.5703125" customWidth="1"/>
    <col min="7" max="7" width="8.140625" customWidth="1"/>
    <col min="8" max="8" width="13.140625" customWidth="1"/>
  </cols>
  <sheetData>
    <row r="1" spans="1:8" ht="15.75" thickBot="1">
      <c r="A1" s="123" t="s">
        <v>354</v>
      </c>
      <c r="B1" s="123"/>
      <c r="C1" s="123"/>
      <c r="D1" s="123"/>
      <c r="E1" s="123"/>
      <c r="F1" s="123"/>
      <c r="G1" s="123"/>
      <c r="H1" s="123"/>
    </row>
    <row r="2" spans="1:8">
      <c r="A2" s="124" t="s">
        <v>746</v>
      </c>
      <c r="B2" s="158" t="s">
        <v>152</v>
      </c>
      <c r="C2" s="159"/>
      <c r="D2" s="162" t="s">
        <v>153</v>
      </c>
      <c r="E2" s="158" t="s">
        <v>154</v>
      </c>
      <c r="F2" s="159"/>
      <c r="G2" s="158" t="s">
        <v>155</v>
      </c>
      <c r="H2" s="159"/>
    </row>
    <row r="3" spans="1:8" ht="15.75" thickBot="1">
      <c r="A3" s="125"/>
      <c r="B3" s="160"/>
      <c r="C3" s="161"/>
      <c r="D3" s="163"/>
      <c r="E3" s="160"/>
      <c r="F3" s="161"/>
      <c r="G3" s="160" t="s">
        <v>156</v>
      </c>
      <c r="H3" s="161"/>
    </row>
    <row r="4" spans="1:8" ht="26.25" thickBot="1">
      <c r="A4" s="126"/>
      <c r="B4" s="11" t="s">
        <v>157</v>
      </c>
      <c r="C4" s="17" t="s">
        <v>27</v>
      </c>
      <c r="D4" s="164"/>
      <c r="E4" s="11" t="s">
        <v>92</v>
      </c>
      <c r="F4" s="17" t="s">
        <v>27</v>
      </c>
      <c r="G4" s="11" t="s">
        <v>92</v>
      </c>
      <c r="H4" s="17" t="s">
        <v>27</v>
      </c>
    </row>
    <row r="5" spans="1:8">
      <c r="A5" s="167" t="s">
        <v>3</v>
      </c>
      <c r="B5" s="141">
        <v>307820</v>
      </c>
      <c r="C5" s="165">
        <v>248</v>
      </c>
      <c r="D5" s="147">
        <v>81.8</v>
      </c>
      <c r="E5" s="141">
        <v>246300</v>
      </c>
      <c r="F5" s="169">
        <v>2093</v>
      </c>
      <c r="G5" s="141">
        <v>1131</v>
      </c>
      <c r="H5" s="165">
        <v>11</v>
      </c>
    </row>
    <row r="6" spans="1:8" ht="15.75" thickBot="1">
      <c r="A6" s="168"/>
      <c r="B6" s="143"/>
      <c r="C6" s="166"/>
      <c r="D6" s="149"/>
      <c r="E6" s="143"/>
      <c r="F6" s="170"/>
      <c r="G6" s="143"/>
      <c r="H6" s="166"/>
    </row>
    <row r="7" spans="1:8">
      <c r="A7" s="167" t="s">
        <v>4</v>
      </c>
      <c r="B7" s="141">
        <v>41364</v>
      </c>
      <c r="C7" s="165">
        <v>155</v>
      </c>
      <c r="D7" s="147">
        <v>75.2</v>
      </c>
      <c r="E7" s="141">
        <v>220100</v>
      </c>
      <c r="F7" s="169">
        <v>3430</v>
      </c>
      <c r="G7" s="141">
        <v>1073</v>
      </c>
      <c r="H7" s="165">
        <v>33</v>
      </c>
    </row>
    <row r="8" spans="1:8" ht="15.75" thickBot="1">
      <c r="A8" s="168"/>
      <c r="B8" s="143"/>
      <c r="C8" s="166"/>
      <c r="D8" s="149"/>
      <c r="E8" s="143"/>
      <c r="F8" s="170"/>
      <c r="G8" s="143"/>
      <c r="H8" s="166"/>
    </row>
    <row r="9" spans="1:8">
      <c r="A9" s="144" t="s">
        <v>5</v>
      </c>
      <c r="B9" s="147">
        <v>569</v>
      </c>
      <c r="C9" s="165">
        <v>51</v>
      </c>
      <c r="D9" s="147">
        <v>30.9</v>
      </c>
      <c r="E9" s="141">
        <v>119900</v>
      </c>
      <c r="F9" s="169">
        <v>81031</v>
      </c>
      <c r="G9" s="147">
        <v>786</v>
      </c>
      <c r="H9" s="165">
        <v>234</v>
      </c>
    </row>
    <row r="10" spans="1:8" ht="15.75" thickBot="1">
      <c r="A10" s="146"/>
      <c r="B10" s="149"/>
      <c r="C10" s="166"/>
      <c r="D10" s="149"/>
      <c r="E10" s="143"/>
      <c r="F10" s="170"/>
      <c r="G10" s="149"/>
      <c r="H10" s="166"/>
    </row>
    <row r="11" spans="1:8">
      <c r="A11" s="144" t="s">
        <v>6</v>
      </c>
      <c r="B11" s="147">
        <v>184</v>
      </c>
      <c r="C11" s="165">
        <v>32</v>
      </c>
      <c r="D11" s="147">
        <v>12</v>
      </c>
      <c r="E11" s="147" t="s">
        <v>28</v>
      </c>
      <c r="F11" s="165" t="s">
        <v>28</v>
      </c>
      <c r="G11" s="147" t="s">
        <v>28</v>
      </c>
      <c r="H11" s="165" t="s">
        <v>28</v>
      </c>
    </row>
    <row r="12" spans="1:8" ht="15.75" thickBot="1">
      <c r="A12" s="146"/>
      <c r="B12" s="149"/>
      <c r="C12" s="166"/>
      <c r="D12" s="149"/>
      <c r="E12" s="149"/>
      <c r="F12" s="166"/>
      <c r="G12" s="149"/>
      <c r="H12" s="166"/>
    </row>
    <row r="13" spans="1:8">
      <c r="A13" s="144" t="s">
        <v>7</v>
      </c>
      <c r="B13" s="147">
        <v>612</v>
      </c>
      <c r="C13" s="165">
        <v>66</v>
      </c>
      <c r="D13" s="147">
        <v>40</v>
      </c>
      <c r="E13" s="141">
        <v>125000</v>
      </c>
      <c r="F13" s="169">
        <v>68383</v>
      </c>
      <c r="G13" s="147">
        <v>672</v>
      </c>
      <c r="H13" s="165">
        <v>342</v>
      </c>
    </row>
    <row r="14" spans="1:8" ht="15.75" thickBot="1">
      <c r="A14" s="146"/>
      <c r="B14" s="149"/>
      <c r="C14" s="166"/>
      <c r="D14" s="149"/>
      <c r="E14" s="143"/>
      <c r="F14" s="170"/>
      <c r="G14" s="149"/>
      <c r="H14" s="166"/>
    </row>
    <row r="15" spans="1:8">
      <c r="A15" s="144" t="s">
        <v>8</v>
      </c>
      <c r="B15" s="147">
        <v>191</v>
      </c>
      <c r="C15" s="165">
        <v>38</v>
      </c>
      <c r="D15" s="147">
        <v>45</v>
      </c>
      <c r="E15" s="141">
        <v>168100</v>
      </c>
      <c r="F15" s="169">
        <v>141773</v>
      </c>
      <c r="G15" s="147" t="s">
        <v>28</v>
      </c>
      <c r="H15" s="165" t="s">
        <v>28</v>
      </c>
    </row>
    <row r="16" spans="1:8" ht="15.75" thickBot="1">
      <c r="A16" s="146"/>
      <c r="B16" s="149"/>
      <c r="C16" s="166"/>
      <c r="D16" s="149"/>
      <c r="E16" s="143"/>
      <c r="F16" s="170"/>
      <c r="G16" s="149"/>
      <c r="H16" s="166"/>
    </row>
    <row r="17" spans="1:8">
      <c r="A17" s="144" t="s">
        <v>9</v>
      </c>
      <c r="B17" s="147">
        <v>995</v>
      </c>
      <c r="C17" s="165">
        <v>31</v>
      </c>
      <c r="D17" s="147">
        <v>72</v>
      </c>
      <c r="E17" s="141">
        <v>168600</v>
      </c>
      <c r="F17" s="169">
        <v>10316</v>
      </c>
      <c r="G17" s="147">
        <v>812</v>
      </c>
      <c r="H17" s="165">
        <v>66</v>
      </c>
    </row>
    <row r="18" spans="1:8" ht="15.75" thickBot="1">
      <c r="A18" s="146"/>
      <c r="B18" s="149"/>
      <c r="C18" s="166"/>
      <c r="D18" s="149"/>
      <c r="E18" s="143"/>
      <c r="F18" s="170"/>
      <c r="G18" s="149"/>
      <c r="H18" s="166"/>
    </row>
    <row r="19" spans="1:8">
      <c r="A19" s="144" t="s">
        <v>10</v>
      </c>
      <c r="B19" s="141">
        <v>3411</v>
      </c>
      <c r="C19" s="165">
        <v>187</v>
      </c>
      <c r="D19" s="147">
        <v>90.7</v>
      </c>
      <c r="E19" s="141">
        <v>224200</v>
      </c>
      <c r="F19" s="169">
        <v>11869</v>
      </c>
      <c r="G19" s="147">
        <v>994</v>
      </c>
      <c r="H19" s="165">
        <v>68</v>
      </c>
    </row>
    <row r="20" spans="1:8" ht="15.75" thickBot="1">
      <c r="A20" s="146"/>
      <c r="B20" s="143"/>
      <c r="C20" s="166"/>
      <c r="D20" s="149"/>
      <c r="E20" s="143"/>
      <c r="F20" s="170"/>
      <c r="G20" s="149"/>
      <c r="H20" s="166"/>
    </row>
    <row r="21" spans="1:8">
      <c r="A21" s="144" t="s">
        <v>11</v>
      </c>
      <c r="B21" s="141">
        <v>1917</v>
      </c>
      <c r="C21" s="165">
        <v>46</v>
      </c>
      <c r="D21" s="147">
        <v>38.200000000000003</v>
      </c>
      <c r="E21" s="141">
        <v>170400</v>
      </c>
      <c r="F21" s="169">
        <v>26609</v>
      </c>
      <c r="G21" s="141">
        <v>1008</v>
      </c>
      <c r="H21" s="165">
        <v>249</v>
      </c>
    </row>
    <row r="22" spans="1:8" ht="15.75" thickBot="1">
      <c r="A22" s="146"/>
      <c r="B22" s="143"/>
      <c r="C22" s="166"/>
      <c r="D22" s="149"/>
      <c r="E22" s="143"/>
      <c r="F22" s="170"/>
      <c r="G22" s="143"/>
      <c r="H22" s="166"/>
    </row>
    <row r="23" spans="1:8">
      <c r="A23" s="167" t="s">
        <v>12</v>
      </c>
      <c r="B23" s="141">
        <v>1809</v>
      </c>
      <c r="C23" s="165">
        <v>68</v>
      </c>
      <c r="D23" s="147">
        <v>39.9</v>
      </c>
      <c r="E23" s="141">
        <v>196100</v>
      </c>
      <c r="F23" s="169">
        <v>29539</v>
      </c>
      <c r="G23" s="141">
        <v>1200</v>
      </c>
      <c r="H23" s="165">
        <v>471</v>
      </c>
    </row>
    <row r="24" spans="1:8" ht="15.75" thickBot="1">
      <c r="A24" s="168"/>
      <c r="B24" s="143"/>
      <c r="C24" s="166"/>
      <c r="D24" s="149"/>
      <c r="E24" s="143"/>
      <c r="F24" s="170"/>
      <c r="G24" s="143"/>
      <c r="H24" s="166"/>
    </row>
    <row r="25" spans="1:8">
      <c r="A25" s="144" t="s">
        <v>13</v>
      </c>
      <c r="B25" s="147">
        <v>216</v>
      </c>
      <c r="C25" s="165">
        <v>17</v>
      </c>
      <c r="D25" s="147">
        <v>41.2</v>
      </c>
      <c r="E25" s="141">
        <v>162500</v>
      </c>
      <c r="F25" s="169">
        <v>31475</v>
      </c>
      <c r="G25" s="147">
        <v>775</v>
      </c>
      <c r="H25" s="165">
        <v>112</v>
      </c>
    </row>
    <row r="26" spans="1:8" ht="15.75" thickBot="1">
      <c r="A26" s="146"/>
      <c r="B26" s="149"/>
      <c r="C26" s="166"/>
      <c r="D26" s="149"/>
      <c r="E26" s="143"/>
      <c r="F26" s="170"/>
      <c r="G26" s="149"/>
      <c r="H26" s="166"/>
    </row>
    <row r="27" spans="1:8">
      <c r="A27" s="167" t="s">
        <v>14</v>
      </c>
      <c r="B27" s="171">
        <v>41736</v>
      </c>
      <c r="C27" s="165">
        <v>198</v>
      </c>
      <c r="D27" s="147">
        <v>85.9</v>
      </c>
      <c r="E27" s="141">
        <v>215000</v>
      </c>
      <c r="F27" s="169">
        <v>6306</v>
      </c>
      <c r="G27" s="141">
        <v>1221</v>
      </c>
      <c r="H27" s="165">
        <v>39</v>
      </c>
    </row>
    <row r="28" spans="1:8" ht="15.75" thickBot="1">
      <c r="A28" s="168"/>
      <c r="B28" s="172"/>
      <c r="C28" s="166"/>
      <c r="D28" s="149"/>
      <c r="E28" s="143"/>
      <c r="F28" s="170"/>
      <c r="G28" s="143"/>
      <c r="H28" s="166"/>
    </row>
    <row r="29" spans="1:8">
      <c r="A29" s="144" t="s">
        <v>15</v>
      </c>
      <c r="B29" s="171">
        <v>13105</v>
      </c>
      <c r="C29" s="165">
        <v>518</v>
      </c>
      <c r="D29" s="147">
        <v>87.8</v>
      </c>
      <c r="E29" s="141">
        <v>197800</v>
      </c>
      <c r="F29" s="169">
        <v>6605</v>
      </c>
      <c r="G29" s="141">
        <v>1253</v>
      </c>
      <c r="H29" s="165">
        <v>57</v>
      </c>
    </row>
    <row r="30" spans="1:8" ht="15.75" thickBot="1">
      <c r="A30" s="146"/>
      <c r="B30" s="172"/>
      <c r="C30" s="166"/>
      <c r="D30" s="149"/>
      <c r="E30" s="143"/>
      <c r="F30" s="170"/>
      <c r="G30" s="143"/>
      <c r="H30" s="166"/>
    </row>
    <row r="31" spans="1:8">
      <c r="A31" s="167" t="s">
        <v>16</v>
      </c>
      <c r="B31" s="141">
        <v>113715</v>
      </c>
      <c r="C31" s="165">
        <v>230</v>
      </c>
      <c r="D31" s="147">
        <v>92.5</v>
      </c>
      <c r="E31" s="141">
        <v>286600</v>
      </c>
      <c r="F31" s="169">
        <v>3073</v>
      </c>
      <c r="G31" s="141">
        <v>1172</v>
      </c>
      <c r="H31" s="165">
        <v>18</v>
      </c>
    </row>
    <row r="32" spans="1:8" ht="15.75" thickBot="1">
      <c r="A32" s="168"/>
      <c r="B32" s="143"/>
      <c r="C32" s="166"/>
      <c r="D32" s="149"/>
      <c r="E32" s="143"/>
      <c r="F32" s="170"/>
      <c r="G32" s="143"/>
      <c r="H32" s="166"/>
    </row>
    <row r="33" spans="1:8">
      <c r="A33" s="167" t="s">
        <v>17</v>
      </c>
      <c r="B33" s="171">
        <v>30638</v>
      </c>
      <c r="C33" s="165">
        <v>138</v>
      </c>
      <c r="D33" s="147">
        <v>70.400000000000006</v>
      </c>
      <c r="E33" s="141">
        <v>210400</v>
      </c>
      <c r="F33" s="169">
        <v>5709</v>
      </c>
      <c r="G33" s="147">
        <v>938</v>
      </c>
      <c r="H33" s="165">
        <v>34</v>
      </c>
    </row>
    <row r="34" spans="1:8" ht="15.75" thickBot="1">
      <c r="A34" s="168"/>
      <c r="B34" s="172"/>
      <c r="C34" s="166"/>
      <c r="D34" s="149"/>
      <c r="E34" s="143"/>
      <c r="F34" s="170"/>
      <c r="G34" s="149"/>
      <c r="H34" s="166"/>
    </row>
    <row r="35" spans="1:8">
      <c r="A35" s="144" t="s">
        <v>18</v>
      </c>
      <c r="B35" s="171">
        <v>1165</v>
      </c>
      <c r="C35" s="165">
        <v>169</v>
      </c>
      <c r="D35" s="147">
        <v>80.599999999999994</v>
      </c>
      <c r="E35" s="141">
        <v>181700</v>
      </c>
      <c r="F35" s="169">
        <v>43875</v>
      </c>
      <c r="G35" s="147">
        <v>721</v>
      </c>
      <c r="H35" s="165">
        <v>45</v>
      </c>
    </row>
    <row r="36" spans="1:8" ht="15.75" thickBot="1">
      <c r="A36" s="146"/>
      <c r="B36" s="172"/>
      <c r="C36" s="166"/>
      <c r="D36" s="149"/>
      <c r="E36" s="143"/>
      <c r="F36" s="170"/>
      <c r="G36" s="149"/>
      <c r="H36" s="166"/>
    </row>
    <row r="37" spans="1:8">
      <c r="A37" s="167" t="s">
        <v>19</v>
      </c>
      <c r="B37" s="173">
        <v>288</v>
      </c>
      <c r="C37" s="165">
        <v>39</v>
      </c>
      <c r="D37" s="147">
        <v>36.799999999999997</v>
      </c>
      <c r="E37" s="141">
        <v>66300</v>
      </c>
      <c r="F37" s="169">
        <v>23093</v>
      </c>
      <c r="G37" s="147">
        <v>683</v>
      </c>
      <c r="H37" s="165">
        <v>196</v>
      </c>
    </row>
    <row r="38" spans="1:8" ht="15.75" thickBot="1">
      <c r="A38" s="168"/>
      <c r="B38" s="174"/>
      <c r="C38" s="166"/>
      <c r="D38" s="149"/>
      <c r="E38" s="143"/>
      <c r="F38" s="170"/>
      <c r="G38" s="149"/>
      <c r="H38" s="166"/>
    </row>
  </sheetData>
  <mergeCells count="143">
    <mergeCell ref="G37:G38"/>
    <mergeCell ref="H37:H38"/>
    <mergeCell ref="A1:H1"/>
    <mergeCell ref="A37:A38"/>
    <mergeCell ref="B37:B38"/>
    <mergeCell ref="C37:C38"/>
    <mergeCell ref="D37:D38"/>
    <mergeCell ref="E37:E38"/>
    <mergeCell ref="F37:F38"/>
    <mergeCell ref="G33:G34"/>
    <mergeCell ref="H33:H34"/>
    <mergeCell ref="A35:A36"/>
    <mergeCell ref="B35:B36"/>
    <mergeCell ref="C35:C36"/>
    <mergeCell ref="D35:D36"/>
    <mergeCell ref="E35:E36"/>
    <mergeCell ref="F35:F36"/>
    <mergeCell ref="G35:G36"/>
    <mergeCell ref="H35:H36"/>
    <mergeCell ref="A33:A34"/>
    <mergeCell ref="B33:B34"/>
    <mergeCell ref="C33:C34"/>
    <mergeCell ref="D33:D34"/>
    <mergeCell ref="E33:E34"/>
    <mergeCell ref="F33:F34"/>
    <mergeCell ref="G29:G30"/>
    <mergeCell ref="H29:H30"/>
    <mergeCell ref="A31:A32"/>
    <mergeCell ref="B31:B32"/>
    <mergeCell ref="C31:C32"/>
    <mergeCell ref="D31:D32"/>
    <mergeCell ref="E31:E32"/>
    <mergeCell ref="F31:F32"/>
    <mergeCell ref="G31:G32"/>
    <mergeCell ref="H31:H32"/>
    <mergeCell ref="A29:A30"/>
    <mergeCell ref="B29:B30"/>
    <mergeCell ref="C29:C30"/>
    <mergeCell ref="D29:D30"/>
    <mergeCell ref="E29:E30"/>
    <mergeCell ref="F29:F30"/>
    <mergeCell ref="G25:G26"/>
    <mergeCell ref="H25:H26"/>
    <mergeCell ref="A27:A28"/>
    <mergeCell ref="B27:B28"/>
    <mergeCell ref="C27:C28"/>
    <mergeCell ref="D27:D28"/>
    <mergeCell ref="E27:E28"/>
    <mergeCell ref="F27:F28"/>
    <mergeCell ref="G27:G28"/>
    <mergeCell ref="H27:H28"/>
    <mergeCell ref="A25:A26"/>
    <mergeCell ref="B25:B26"/>
    <mergeCell ref="C25:C26"/>
    <mergeCell ref="D25:D26"/>
    <mergeCell ref="E25:E26"/>
    <mergeCell ref="F25:F26"/>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G17:G18"/>
    <mergeCell ref="H17:H18"/>
    <mergeCell ref="A19:A20"/>
    <mergeCell ref="B19:B20"/>
    <mergeCell ref="C19:C20"/>
    <mergeCell ref="D19:D20"/>
    <mergeCell ref="E19:E20"/>
    <mergeCell ref="F19:F20"/>
    <mergeCell ref="G19:G20"/>
    <mergeCell ref="H19:H20"/>
    <mergeCell ref="A17:A18"/>
    <mergeCell ref="B17:B18"/>
    <mergeCell ref="C17:C18"/>
    <mergeCell ref="D17:D18"/>
    <mergeCell ref="E17:E18"/>
    <mergeCell ref="F17:F18"/>
    <mergeCell ref="G13:G14"/>
    <mergeCell ref="H13:H14"/>
    <mergeCell ref="A15:A16"/>
    <mergeCell ref="B15:B16"/>
    <mergeCell ref="C15:C16"/>
    <mergeCell ref="D15:D16"/>
    <mergeCell ref="E15:E16"/>
    <mergeCell ref="F15:F16"/>
    <mergeCell ref="G15:G16"/>
    <mergeCell ref="H15:H16"/>
    <mergeCell ref="A13:A14"/>
    <mergeCell ref="B13:B14"/>
    <mergeCell ref="C13:C14"/>
    <mergeCell ref="D13:D14"/>
    <mergeCell ref="E13:E14"/>
    <mergeCell ref="F13:F14"/>
    <mergeCell ref="G9:G10"/>
    <mergeCell ref="H9:H10"/>
    <mergeCell ref="A11:A12"/>
    <mergeCell ref="B11:B12"/>
    <mergeCell ref="C11:C12"/>
    <mergeCell ref="D11:D12"/>
    <mergeCell ref="E11:E12"/>
    <mergeCell ref="F11:F12"/>
    <mergeCell ref="G11:G12"/>
    <mergeCell ref="H11:H12"/>
    <mergeCell ref="A9:A10"/>
    <mergeCell ref="B9:B10"/>
    <mergeCell ref="C9:C10"/>
    <mergeCell ref="D9:D10"/>
    <mergeCell ref="E9:E10"/>
    <mergeCell ref="F9:F10"/>
    <mergeCell ref="A2:A4"/>
    <mergeCell ref="B2:C3"/>
    <mergeCell ref="D2:D4"/>
    <mergeCell ref="E2:F3"/>
    <mergeCell ref="G2:H2"/>
    <mergeCell ref="G3:H3"/>
    <mergeCell ref="G5:G6"/>
    <mergeCell ref="H5:H6"/>
    <mergeCell ref="A7:A8"/>
    <mergeCell ref="B7:B8"/>
    <mergeCell ref="C7:C8"/>
    <mergeCell ref="D7:D8"/>
    <mergeCell ref="E7:E8"/>
    <mergeCell ref="F7:F8"/>
    <mergeCell ref="G7:G8"/>
    <mergeCell ref="H7:H8"/>
    <mergeCell ref="A5:A6"/>
    <mergeCell ref="B5:B6"/>
    <mergeCell ref="C5:C6"/>
    <mergeCell ref="D5:D6"/>
    <mergeCell ref="E5:E6"/>
    <mergeCell ref="F5:F6"/>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20"/>
  <sheetViews>
    <sheetView workbookViewId="0">
      <selection sqref="A1:G1"/>
    </sheetView>
  </sheetViews>
  <sheetFormatPr defaultRowHeight="15"/>
  <cols>
    <col min="1" max="1" width="29.7109375" customWidth="1"/>
    <col min="2" max="2" width="14.85546875" customWidth="1"/>
    <col min="3" max="3" width="15" customWidth="1"/>
    <col min="4" max="4" width="16.5703125" customWidth="1"/>
    <col min="5" max="5" width="14.5703125" customWidth="1"/>
    <col min="6" max="6" width="17.42578125" customWidth="1"/>
    <col min="7" max="7" width="15.5703125" customWidth="1"/>
  </cols>
  <sheetData>
    <row r="1" spans="1:7" ht="15.75" thickBot="1">
      <c r="A1" s="123" t="s">
        <v>355</v>
      </c>
      <c r="B1" s="123"/>
      <c r="C1" s="123"/>
      <c r="D1" s="123"/>
      <c r="E1" s="123"/>
      <c r="F1" s="123"/>
      <c r="G1" s="123"/>
    </row>
    <row r="2" spans="1:7" ht="39" thickBot="1">
      <c r="A2" s="175" t="s">
        <v>746</v>
      </c>
      <c r="B2" s="162" t="s">
        <v>158</v>
      </c>
      <c r="C2" s="162" t="s">
        <v>27</v>
      </c>
      <c r="D2" s="24" t="s">
        <v>159</v>
      </c>
      <c r="E2" s="24" t="s">
        <v>160</v>
      </c>
      <c r="F2" s="24" t="s">
        <v>161</v>
      </c>
      <c r="G2" s="162" t="s">
        <v>825</v>
      </c>
    </row>
    <row r="3" spans="1:7" ht="15.75" thickBot="1">
      <c r="A3" s="176"/>
      <c r="B3" s="164"/>
      <c r="C3" s="164"/>
      <c r="D3" s="121" t="s">
        <v>162</v>
      </c>
      <c r="E3" s="127"/>
      <c r="F3" s="122"/>
      <c r="G3" s="164"/>
    </row>
    <row r="4" spans="1:7" ht="15.75" thickBot="1">
      <c r="A4" s="22" t="s">
        <v>3</v>
      </c>
      <c r="B4" s="8">
        <v>56142</v>
      </c>
      <c r="C4" s="42">
        <v>1335</v>
      </c>
      <c r="D4" s="9">
        <v>4.5999999999999996</v>
      </c>
      <c r="E4" s="9">
        <v>10.199999999999999</v>
      </c>
      <c r="F4" s="9">
        <v>54.4</v>
      </c>
      <c r="G4" s="43" t="s">
        <v>28</v>
      </c>
    </row>
    <row r="5" spans="1:7" ht="15.75" thickBot="1">
      <c r="A5" s="22" t="s">
        <v>4</v>
      </c>
      <c r="B5" s="8">
        <v>10260</v>
      </c>
      <c r="C5" s="43">
        <v>396</v>
      </c>
      <c r="D5" s="9">
        <v>5.9</v>
      </c>
      <c r="E5" s="9">
        <v>3.8</v>
      </c>
      <c r="F5" s="9">
        <v>67.900000000000006</v>
      </c>
      <c r="G5" s="43" t="s">
        <v>28</v>
      </c>
    </row>
    <row r="6" spans="1:7" ht="15.75" thickBot="1">
      <c r="A6" s="23" t="s">
        <v>5</v>
      </c>
      <c r="B6" s="9">
        <v>393</v>
      </c>
      <c r="C6" s="43">
        <v>47</v>
      </c>
      <c r="D6" s="9">
        <v>1.5</v>
      </c>
      <c r="E6" s="9">
        <v>0</v>
      </c>
      <c r="F6" s="9">
        <v>89.3</v>
      </c>
      <c r="G6" s="43">
        <v>0</v>
      </c>
    </row>
    <row r="7" spans="1:7" ht="15.75" thickBot="1">
      <c r="A7" s="23" t="s">
        <v>6</v>
      </c>
      <c r="B7" s="9">
        <v>162</v>
      </c>
      <c r="C7" s="43">
        <v>36</v>
      </c>
      <c r="D7" s="9">
        <v>0</v>
      </c>
      <c r="E7" s="9">
        <v>0</v>
      </c>
      <c r="F7" s="9">
        <v>100</v>
      </c>
      <c r="G7" s="43">
        <v>0</v>
      </c>
    </row>
    <row r="8" spans="1:7" ht="15.75" thickBot="1">
      <c r="A8" s="23" t="s">
        <v>7</v>
      </c>
      <c r="B8" s="9">
        <v>367</v>
      </c>
      <c r="C8" s="43">
        <v>58</v>
      </c>
      <c r="D8" s="9">
        <v>9.3000000000000007</v>
      </c>
      <c r="E8" s="9">
        <v>6.5</v>
      </c>
      <c r="F8" s="9">
        <v>53.4</v>
      </c>
      <c r="G8" s="43">
        <v>32</v>
      </c>
    </row>
    <row r="9" spans="1:7" ht="15.75" thickBot="1">
      <c r="A9" s="23" t="s">
        <v>8</v>
      </c>
      <c r="B9" s="9">
        <v>105</v>
      </c>
      <c r="C9" s="43">
        <v>34</v>
      </c>
      <c r="D9" s="9">
        <v>0</v>
      </c>
      <c r="E9" s="9">
        <v>0</v>
      </c>
      <c r="F9" s="9">
        <v>100</v>
      </c>
      <c r="G9" s="43">
        <v>0</v>
      </c>
    </row>
    <row r="10" spans="1:7" ht="15.75" thickBot="1">
      <c r="A10" s="23" t="s">
        <v>9</v>
      </c>
      <c r="B10" s="9">
        <v>279</v>
      </c>
      <c r="C10" s="43">
        <v>39</v>
      </c>
      <c r="D10" s="9">
        <v>10.4</v>
      </c>
      <c r="E10" s="9">
        <v>8.6</v>
      </c>
      <c r="F10" s="9">
        <v>33</v>
      </c>
      <c r="G10" s="43">
        <v>3</v>
      </c>
    </row>
    <row r="11" spans="1:7" ht="15.75" thickBot="1">
      <c r="A11" s="23" t="s">
        <v>10</v>
      </c>
      <c r="B11" s="9">
        <v>317</v>
      </c>
      <c r="C11" s="43">
        <v>81</v>
      </c>
      <c r="D11" s="9">
        <v>10.1</v>
      </c>
      <c r="E11" s="9">
        <v>30.6</v>
      </c>
      <c r="F11" s="9">
        <v>10.7</v>
      </c>
      <c r="G11" s="43">
        <v>31</v>
      </c>
    </row>
    <row r="12" spans="1:7" ht="15.75" thickBot="1">
      <c r="A12" s="23" t="s">
        <v>11</v>
      </c>
      <c r="B12" s="8">
        <v>1185</v>
      </c>
      <c r="C12" s="43">
        <v>101</v>
      </c>
      <c r="D12" s="9">
        <v>4</v>
      </c>
      <c r="E12" s="9">
        <v>0.9</v>
      </c>
      <c r="F12" s="9">
        <v>83</v>
      </c>
      <c r="G12" s="43">
        <v>12</v>
      </c>
    </row>
    <row r="13" spans="1:7" ht="15.75" thickBot="1">
      <c r="A13" s="22" t="s">
        <v>12</v>
      </c>
      <c r="B13" s="8">
        <v>1087</v>
      </c>
      <c r="C13" s="43">
        <v>57</v>
      </c>
      <c r="D13" s="9">
        <v>3.6</v>
      </c>
      <c r="E13" s="9">
        <v>1.2</v>
      </c>
      <c r="F13" s="9">
        <v>70</v>
      </c>
      <c r="G13" s="43" t="s">
        <v>28</v>
      </c>
    </row>
    <row r="14" spans="1:7" ht="15.75" thickBot="1">
      <c r="A14" s="23" t="s">
        <v>13</v>
      </c>
      <c r="B14" s="9">
        <v>127</v>
      </c>
      <c r="C14" s="43">
        <v>17</v>
      </c>
      <c r="D14" s="9">
        <v>7.9</v>
      </c>
      <c r="E14" s="9">
        <v>3.1</v>
      </c>
      <c r="F14" s="9">
        <v>68.5</v>
      </c>
      <c r="G14" s="43">
        <v>9</v>
      </c>
    </row>
    <row r="15" spans="1:7" ht="15.75" thickBot="1">
      <c r="A15" s="22" t="s">
        <v>14</v>
      </c>
      <c r="B15" s="8">
        <v>5892</v>
      </c>
      <c r="C15" s="43">
        <v>569</v>
      </c>
      <c r="D15" s="9">
        <v>4.8</v>
      </c>
      <c r="E15" s="9">
        <v>22.6</v>
      </c>
      <c r="F15" s="9">
        <v>35.5</v>
      </c>
      <c r="G15" s="43" t="s">
        <v>28</v>
      </c>
    </row>
    <row r="16" spans="1:7" ht="15.75" thickBot="1">
      <c r="A16" s="23" t="s">
        <v>15</v>
      </c>
      <c r="B16" s="8">
        <v>1593</v>
      </c>
      <c r="C16" s="43">
        <v>263</v>
      </c>
      <c r="D16" s="9">
        <v>7.3</v>
      </c>
      <c r="E16" s="9">
        <v>34.799999999999997</v>
      </c>
      <c r="F16" s="9">
        <v>11.1</v>
      </c>
      <c r="G16" s="43">
        <v>87</v>
      </c>
    </row>
    <row r="17" spans="1:7" ht="15.75" thickBot="1">
      <c r="A17" s="22" t="s">
        <v>16</v>
      </c>
      <c r="B17" s="8">
        <v>8551</v>
      </c>
      <c r="C17" s="43">
        <v>765</v>
      </c>
      <c r="D17" s="9">
        <v>9.5</v>
      </c>
      <c r="E17" s="9">
        <v>22</v>
      </c>
      <c r="F17" s="9">
        <v>25.4</v>
      </c>
      <c r="G17" s="43">
        <v>140</v>
      </c>
    </row>
    <row r="18" spans="1:7" ht="15.75" thickBot="1">
      <c r="A18" s="22" t="s">
        <v>17</v>
      </c>
      <c r="B18" s="8">
        <v>9079</v>
      </c>
      <c r="C18" s="43">
        <v>404</v>
      </c>
      <c r="D18" s="9">
        <v>3.5</v>
      </c>
      <c r="E18" s="9">
        <v>5.9</v>
      </c>
      <c r="F18" s="9">
        <v>72.599999999999994</v>
      </c>
      <c r="G18" s="43" t="s">
        <v>28</v>
      </c>
    </row>
    <row r="19" spans="1:7" ht="15.75" thickBot="1">
      <c r="A19" s="23" t="s">
        <v>18</v>
      </c>
      <c r="B19" s="9">
        <v>226</v>
      </c>
      <c r="C19" s="43">
        <v>81</v>
      </c>
      <c r="D19" s="9">
        <v>0</v>
      </c>
      <c r="E19" s="9">
        <v>23</v>
      </c>
      <c r="F19" s="9">
        <v>36.299999999999997</v>
      </c>
      <c r="G19" s="43">
        <v>87</v>
      </c>
    </row>
    <row r="20" spans="1:7" ht="15.75" thickBot="1">
      <c r="A20" s="22" t="s">
        <v>19</v>
      </c>
      <c r="B20" s="9">
        <v>182</v>
      </c>
      <c r="C20" s="43">
        <v>28</v>
      </c>
      <c r="D20" s="9">
        <v>3.3</v>
      </c>
      <c r="E20" s="9">
        <v>22</v>
      </c>
      <c r="F20" s="9">
        <v>52.7</v>
      </c>
      <c r="G20" s="43">
        <v>1</v>
      </c>
    </row>
  </sheetData>
  <mergeCells count="6">
    <mergeCell ref="A2:A3"/>
    <mergeCell ref="B2:B3"/>
    <mergeCell ref="C2:C3"/>
    <mergeCell ref="D3:F3"/>
    <mergeCell ref="A1:G1"/>
    <mergeCell ref="G2:G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0"/>
  <sheetViews>
    <sheetView workbookViewId="0">
      <selection sqref="A1:F1"/>
    </sheetView>
  </sheetViews>
  <sheetFormatPr defaultRowHeight="15"/>
  <cols>
    <col min="1" max="1" width="24.140625" customWidth="1"/>
    <col min="5" max="5" width="21" customWidth="1"/>
    <col min="6" max="6" width="32.140625" customWidth="1"/>
  </cols>
  <sheetData>
    <row r="1" spans="1:6" ht="15.75" thickBot="1">
      <c r="A1" s="123" t="s">
        <v>341</v>
      </c>
      <c r="B1" s="123"/>
      <c r="C1" s="123"/>
      <c r="D1" s="123"/>
      <c r="E1" s="123"/>
      <c r="F1" s="123"/>
    </row>
    <row r="2" spans="1:6" ht="15.75" thickBot="1">
      <c r="A2" s="116" t="s">
        <v>746</v>
      </c>
      <c r="B2" s="118" t="s">
        <v>0</v>
      </c>
      <c r="C2" s="119"/>
      <c r="D2" s="120"/>
      <c r="E2" s="121" t="s">
        <v>2</v>
      </c>
      <c r="F2" s="122"/>
    </row>
    <row r="3" spans="1:6" ht="39" thickBot="1">
      <c r="A3" s="117"/>
      <c r="B3" s="6">
        <v>2000</v>
      </c>
      <c r="C3" s="7">
        <v>2014</v>
      </c>
      <c r="D3" s="62" t="s">
        <v>1</v>
      </c>
      <c r="E3" s="11">
        <v>2000</v>
      </c>
      <c r="F3" s="11">
        <v>2014</v>
      </c>
    </row>
    <row r="4" spans="1:6" ht="26.25" customHeight="1" thickBot="1">
      <c r="A4" s="3" t="s">
        <v>3</v>
      </c>
      <c r="B4" s="8">
        <v>626932</v>
      </c>
      <c r="C4" s="8">
        <v>737354</v>
      </c>
      <c r="D4" s="63">
        <f xml:space="preserve"> (C4-B4)/B4</f>
        <v>0.17613074464216213</v>
      </c>
      <c r="E4" s="9">
        <v>1.1000000000000001</v>
      </c>
      <c r="F4" s="9">
        <v>1.3</v>
      </c>
    </row>
    <row r="5" spans="1:6" ht="39" customHeight="1" thickBot="1">
      <c r="A5" s="3" t="s">
        <v>4</v>
      </c>
      <c r="B5" s="8">
        <v>59322</v>
      </c>
      <c r="C5" s="8">
        <v>98377</v>
      </c>
      <c r="D5" s="63">
        <f t="shared" ref="D5:D20" si="0" xml:space="preserve"> (C5-B5)/B5</f>
        <v>0.65835609048919452</v>
      </c>
      <c r="E5" s="9">
        <v>2.4</v>
      </c>
      <c r="F5" s="9">
        <v>4</v>
      </c>
    </row>
    <row r="6" spans="1:6" ht="15.75" thickBot="1">
      <c r="A6" s="4" t="s">
        <v>5</v>
      </c>
      <c r="B6" s="9">
        <v>423</v>
      </c>
      <c r="C6" s="9">
        <v>474</v>
      </c>
      <c r="D6" s="63">
        <f t="shared" si="0"/>
        <v>0.12056737588652482</v>
      </c>
      <c r="E6" s="9">
        <v>1.2</v>
      </c>
      <c r="F6" s="9">
        <v>1.5</v>
      </c>
    </row>
    <row r="7" spans="1:6" ht="15.75" thickBot="1">
      <c r="A7" s="4" t="s">
        <v>6</v>
      </c>
      <c r="B7" s="9">
        <v>43</v>
      </c>
      <c r="C7" s="9">
        <v>41</v>
      </c>
      <c r="D7" s="63">
        <f t="shared" si="0"/>
        <v>-4.6511627906976744E-2</v>
      </c>
      <c r="E7" s="9">
        <v>0.4</v>
      </c>
      <c r="F7" s="9">
        <v>0.2</v>
      </c>
    </row>
    <row r="8" spans="1:6" ht="15.75" thickBot="1">
      <c r="A8" s="4" t="s">
        <v>7</v>
      </c>
      <c r="B8" s="9">
        <v>772</v>
      </c>
      <c r="C8" s="9">
        <v>839</v>
      </c>
      <c r="D8" s="63">
        <f t="shared" si="0"/>
        <v>8.6787564766839381E-2</v>
      </c>
      <c r="E8" s="9">
        <v>18.600000000000001</v>
      </c>
      <c r="F8" s="9">
        <v>31.3</v>
      </c>
    </row>
    <row r="9" spans="1:6" ht="15.75" thickBot="1">
      <c r="A9" s="4" t="s">
        <v>8</v>
      </c>
      <c r="B9" s="9">
        <v>111</v>
      </c>
      <c r="C9" s="8">
        <v>2019</v>
      </c>
      <c r="D9" s="63">
        <f t="shared" si="0"/>
        <v>17.189189189189189</v>
      </c>
      <c r="E9" s="9">
        <v>0.8</v>
      </c>
      <c r="F9" s="9">
        <v>13.2</v>
      </c>
    </row>
    <row r="10" spans="1:6" ht="15.75" thickBot="1">
      <c r="A10" s="4" t="s">
        <v>9</v>
      </c>
      <c r="B10" s="8">
        <v>1202</v>
      </c>
      <c r="C10" s="8">
        <v>1967</v>
      </c>
      <c r="D10" s="63">
        <f t="shared" si="0"/>
        <v>0.63643926788685523</v>
      </c>
      <c r="E10" s="9">
        <v>53.7</v>
      </c>
      <c r="F10" s="9">
        <v>87.8</v>
      </c>
    </row>
    <row r="11" spans="1:6" ht="15.75" thickBot="1">
      <c r="A11" s="4" t="s">
        <v>10</v>
      </c>
      <c r="B11" s="8">
        <v>5469</v>
      </c>
      <c r="C11" s="8">
        <v>8332</v>
      </c>
      <c r="D11" s="63">
        <f t="shared" si="0"/>
        <v>0.52349606875114285</v>
      </c>
      <c r="E11" s="9">
        <v>466.8</v>
      </c>
      <c r="F11" s="9">
        <v>673</v>
      </c>
    </row>
    <row r="12" spans="1:6" ht="15.75" thickBot="1">
      <c r="A12" s="4" t="s">
        <v>11</v>
      </c>
      <c r="B12" s="8">
        <v>1657</v>
      </c>
      <c r="C12" s="8">
        <v>2038</v>
      </c>
      <c r="D12" s="63">
        <f t="shared" si="0"/>
        <v>0.22993361496680748</v>
      </c>
      <c r="E12" s="9">
        <v>2.4</v>
      </c>
      <c r="F12" s="9">
        <v>2.9</v>
      </c>
    </row>
    <row r="13" spans="1:6" ht="26.25" customHeight="1" thickBot="1">
      <c r="A13" s="3" t="s">
        <v>12</v>
      </c>
      <c r="B13" s="8">
        <v>1893</v>
      </c>
      <c r="C13" s="8">
        <v>1792</v>
      </c>
      <c r="D13" s="63">
        <f t="shared" si="0"/>
        <v>-5.3354463814051768E-2</v>
      </c>
      <c r="E13" s="9">
        <v>0.1</v>
      </c>
      <c r="F13" s="9">
        <v>0.1</v>
      </c>
    </row>
    <row r="14" spans="1:6" ht="15.75" thickBot="1">
      <c r="A14" s="4" t="s">
        <v>13</v>
      </c>
      <c r="B14" s="10">
        <v>222</v>
      </c>
      <c r="C14" s="9">
        <v>183</v>
      </c>
      <c r="D14" s="63">
        <f t="shared" si="0"/>
        <v>-0.17567567567567569</v>
      </c>
      <c r="E14" s="10">
        <v>1.9</v>
      </c>
      <c r="F14" s="9">
        <v>1.6</v>
      </c>
    </row>
    <row r="15" spans="1:6" ht="15.75" thickBot="1">
      <c r="A15" s="5" t="s">
        <v>14</v>
      </c>
      <c r="B15" s="8">
        <v>82840</v>
      </c>
      <c r="C15" s="8">
        <v>98703</v>
      </c>
      <c r="D15" s="63">
        <f t="shared" si="0"/>
        <v>0.19148961854176727</v>
      </c>
      <c r="E15" s="9">
        <v>11.2</v>
      </c>
      <c r="F15" s="9">
        <v>13.5</v>
      </c>
    </row>
    <row r="16" spans="1:6" ht="15.75" thickBot="1">
      <c r="A16" s="4" t="s">
        <v>15</v>
      </c>
      <c r="B16" s="8">
        <v>30224</v>
      </c>
      <c r="C16" s="8">
        <v>31831</v>
      </c>
      <c r="D16" s="63">
        <f t="shared" si="0"/>
        <v>5.3169666490206456E-2</v>
      </c>
      <c r="E16" s="9">
        <v>948.7</v>
      </c>
      <c r="F16" s="12">
        <v>1004.4</v>
      </c>
    </row>
    <row r="17" spans="1:6" ht="39" customHeight="1" thickBot="1">
      <c r="A17" s="3" t="s">
        <v>16</v>
      </c>
      <c r="B17" s="8">
        <v>260283</v>
      </c>
      <c r="C17" s="8">
        <v>300366</v>
      </c>
      <c r="D17" s="63">
        <f t="shared" si="0"/>
        <v>0.1539977639722917</v>
      </c>
      <c r="E17" s="9">
        <v>153.4</v>
      </c>
      <c r="F17" s="9">
        <v>176.2</v>
      </c>
    </row>
    <row r="18" spans="1:6" ht="39" customHeight="1" thickBot="1">
      <c r="A18" s="3" t="s">
        <v>17</v>
      </c>
      <c r="B18" s="8">
        <v>49691</v>
      </c>
      <c r="C18" s="8">
        <v>57415</v>
      </c>
      <c r="D18" s="63">
        <f t="shared" si="0"/>
        <v>0.15544062305045178</v>
      </c>
      <c r="E18" s="9">
        <v>3.1</v>
      </c>
      <c r="F18" s="9">
        <v>3.6</v>
      </c>
    </row>
    <row r="19" spans="1:6" ht="15.75" thickBot="1">
      <c r="A19" s="4" t="s">
        <v>18</v>
      </c>
      <c r="B19" s="8">
        <v>2830</v>
      </c>
      <c r="C19" s="8">
        <v>2732</v>
      </c>
      <c r="D19" s="63">
        <f t="shared" si="0"/>
        <v>-3.4628975265017667E-2</v>
      </c>
      <c r="E19" s="9">
        <v>196</v>
      </c>
      <c r="F19" s="9">
        <v>193.6</v>
      </c>
    </row>
    <row r="20" spans="1:6" ht="26.25" customHeight="1" thickBot="1">
      <c r="A20" s="3" t="s">
        <v>19</v>
      </c>
      <c r="B20" s="9">
        <v>182</v>
      </c>
      <c r="C20" s="9">
        <v>235</v>
      </c>
      <c r="D20" s="63">
        <f t="shared" si="0"/>
        <v>0.29120879120879123</v>
      </c>
      <c r="E20" s="9">
        <v>14.5</v>
      </c>
      <c r="F20" s="9">
        <v>19.2</v>
      </c>
    </row>
  </sheetData>
  <mergeCells count="4">
    <mergeCell ref="A2:A3"/>
    <mergeCell ref="B2:D2"/>
    <mergeCell ref="E2:F2"/>
    <mergeCell ref="A1:F1"/>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14"/>
  <sheetViews>
    <sheetView workbookViewId="0">
      <selection sqref="A1:F1"/>
    </sheetView>
  </sheetViews>
  <sheetFormatPr defaultRowHeight="15"/>
  <cols>
    <col min="1" max="1" width="18.42578125" customWidth="1"/>
    <col min="2" max="2" width="19" customWidth="1"/>
    <col min="3" max="3" width="20.42578125" customWidth="1"/>
    <col min="4" max="4" width="27.5703125" customWidth="1"/>
    <col min="5" max="5" width="19.5703125" customWidth="1"/>
    <col min="6" max="6" width="20.42578125" customWidth="1"/>
  </cols>
  <sheetData>
    <row r="1" spans="1:6" ht="15.75" thickBot="1">
      <c r="A1" s="123" t="s">
        <v>356</v>
      </c>
      <c r="B1" s="123"/>
      <c r="C1" s="123"/>
      <c r="D1" s="123"/>
      <c r="E1" s="123"/>
      <c r="F1" s="123"/>
    </row>
    <row r="2" spans="1:6" ht="15.75" thickBot="1">
      <c r="A2" s="26" t="s">
        <v>747</v>
      </c>
      <c r="B2" s="19" t="s">
        <v>163</v>
      </c>
      <c r="C2" s="19" t="s">
        <v>164</v>
      </c>
      <c r="D2" s="24" t="s">
        <v>165</v>
      </c>
      <c r="E2" s="19" t="s">
        <v>166</v>
      </c>
      <c r="F2" s="19" t="s">
        <v>167</v>
      </c>
    </row>
    <row r="3" spans="1:6" ht="15.75" thickBot="1">
      <c r="A3" s="5" t="s">
        <v>5</v>
      </c>
      <c r="B3" s="9" t="s">
        <v>168</v>
      </c>
      <c r="C3" s="9" t="s">
        <v>168</v>
      </c>
      <c r="D3" s="9" t="s">
        <v>169</v>
      </c>
      <c r="E3" s="9" t="s">
        <v>168</v>
      </c>
      <c r="F3" s="9" t="s">
        <v>168</v>
      </c>
    </row>
    <row r="4" spans="1:6" ht="15.75" thickBot="1">
      <c r="A4" s="5" t="s">
        <v>6</v>
      </c>
      <c r="B4" s="9" t="s">
        <v>168</v>
      </c>
      <c r="C4" s="9" t="s">
        <v>168</v>
      </c>
      <c r="D4" s="9" t="s">
        <v>169</v>
      </c>
      <c r="E4" s="9" t="s">
        <v>168</v>
      </c>
      <c r="F4" s="9" t="s">
        <v>168</v>
      </c>
    </row>
    <row r="5" spans="1:6" ht="15.75" thickBot="1">
      <c r="A5" s="5" t="s">
        <v>7</v>
      </c>
      <c r="B5" s="9" t="s">
        <v>168</v>
      </c>
      <c r="C5" s="9" t="s">
        <v>170</v>
      </c>
      <c r="D5" s="44"/>
      <c r="E5" s="9" t="s">
        <v>168</v>
      </c>
      <c r="F5" s="9" t="s">
        <v>170</v>
      </c>
    </row>
    <row r="6" spans="1:6" ht="15.75" thickBot="1">
      <c r="A6" s="5" t="s">
        <v>8</v>
      </c>
      <c r="B6" s="9" t="s">
        <v>168</v>
      </c>
      <c r="C6" s="9" t="s">
        <v>168</v>
      </c>
      <c r="D6" s="9" t="s">
        <v>171</v>
      </c>
      <c r="E6" s="9" t="s">
        <v>168</v>
      </c>
      <c r="F6" s="9" t="s">
        <v>168</v>
      </c>
    </row>
    <row r="7" spans="1:6" ht="15.75" thickBot="1">
      <c r="A7" s="5" t="s">
        <v>9</v>
      </c>
      <c r="B7" s="9" t="s">
        <v>170</v>
      </c>
      <c r="C7" s="9" t="s">
        <v>168</v>
      </c>
      <c r="D7" s="45"/>
      <c r="E7" s="9" t="s">
        <v>168</v>
      </c>
      <c r="F7" s="9" t="s">
        <v>170</v>
      </c>
    </row>
    <row r="8" spans="1:6" ht="15.75" thickBot="1">
      <c r="A8" s="5" t="s">
        <v>10</v>
      </c>
      <c r="B8" s="9" t="s">
        <v>170</v>
      </c>
      <c r="C8" s="9" t="s">
        <v>170</v>
      </c>
      <c r="D8" s="45"/>
      <c r="E8" s="9" t="s">
        <v>168</v>
      </c>
      <c r="F8" s="9" t="s">
        <v>170</v>
      </c>
    </row>
    <row r="9" spans="1:6" ht="15.75" thickBot="1">
      <c r="A9" s="5" t="s">
        <v>11</v>
      </c>
      <c r="B9" s="9" t="s">
        <v>168</v>
      </c>
      <c r="C9" s="9" t="s">
        <v>168</v>
      </c>
      <c r="D9" s="9" t="s">
        <v>171</v>
      </c>
      <c r="E9" s="9" t="s">
        <v>170</v>
      </c>
      <c r="F9" s="9" t="s">
        <v>170</v>
      </c>
    </row>
    <row r="10" spans="1:6" ht="15.75" thickBot="1">
      <c r="A10" s="5" t="s">
        <v>13</v>
      </c>
      <c r="B10" s="9" t="s">
        <v>168</v>
      </c>
      <c r="C10" s="9" t="s">
        <v>170</v>
      </c>
      <c r="D10" s="45"/>
      <c r="E10" s="9" t="s">
        <v>168</v>
      </c>
      <c r="F10" s="9" t="s">
        <v>170</v>
      </c>
    </row>
    <row r="11" spans="1:6" ht="15.75" thickBot="1">
      <c r="A11" s="5" t="s">
        <v>15</v>
      </c>
      <c r="B11" s="9" t="s">
        <v>170</v>
      </c>
      <c r="C11" s="9" t="s">
        <v>170</v>
      </c>
      <c r="D11" s="44"/>
      <c r="E11" s="9" t="s">
        <v>170</v>
      </c>
      <c r="F11" s="9" t="s">
        <v>168</v>
      </c>
    </row>
    <row r="12" spans="1:6" ht="15.75" thickBot="1">
      <c r="A12" s="5" t="s">
        <v>172</v>
      </c>
      <c r="B12" s="9" t="s">
        <v>170</v>
      </c>
      <c r="C12" s="9" t="s">
        <v>170</v>
      </c>
      <c r="D12" s="44"/>
      <c r="E12" s="9" t="s">
        <v>170</v>
      </c>
      <c r="F12" s="9" t="s">
        <v>170</v>
      </c>
    </row>
    <row r="13" spans="1:6" ht="15.75" thickBot="1">
      <c r="A13" s="5" t="s">
        <v>18</v>
      </c>
      <c r="B13" s="9" t="s">
        <v>170</v>
      </c>
      <c r="C13" s="9" t="s">
        <v>170</v>
      </c>
      <c r="D13" s="44"/>
      <c r="E13" s="9" t="s">
        <v>170</v>
      </c>
      <c r="F13" s="9" t="s">
        <v>170</v>
      </c>
    </row>
    <row r="14" spans="1:6" ht="15.75" thickBot="1">
      <c r="A14" s="5" t="s">
        <v>173</v>
      </c>
      <c r="B14" s="9" t="s">
        <v>170</v>
      </c>
      <c r="C14" s="9" t="s">
        <v>168</v>
      </c>
      <c r="D14" s="45"/>
      <c r="E14" s="9" t="s">
        <v>170</v>
      </c>
      <c r="F14" s="9" t="s">
        <v>170</v>
      </c>
    </row>
  </sheetData>
  <mergeCells count="1">
    <mergeCell ref="A1:F1"/>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14"/>
  <sheetViews>
    <sheetView workbookViewId="0">
      <selection sqref="A1:D1"/>
    </sheetView>
  </sheetViews>
  <sheetFormatPr defaultRowHeight="15"/>
  <cols>
    <col min="1" max="1" width="28.85546875" customWidth="1"/>
    <col min="2" max="2" width="66.42578125" customWidth="1"/>
    <col min="3" max="3" width="65.5703125" customWidth="1"/>
    <col min="4" max="4" width="62.28515625" customWidth="1"/>
  </cols>
  <sheetData>
    <row r="1" spans="1:4" ht="15.75" thickBot="1">
      <c r="A1" s="123" t="s">
        <v>357</v>
      </c>
      <c r="B1" s="123"/>
      <c r="C1" s="123"/>
      <c r="D1" s="123"/>
    </row>
    <row r="2" spans="1:4" ht="15.75" thickBot="1">
      <c r="A2" s="26" t="s">
        <v>747</v>
      </c>
      <c r="B2" s="19" t="s">
        <v>174</v>
      </c>
      <c r="C2" s="19" t="s">
        <v>175</v>
      </c>
      <c r="D2" s="19" t="s">
        <v>176</v>
      </c>
    </row>
    <row r="3" spans="1:4" ht="15.75" thickBot="1">
      <c r="A3" s="5" t="s">
        <v>5</v>
      </c>
      <c r="B3" s="43" t="s">
        <v>168</v>
      </c>
      <c r="C3" s="9" t="s">
        <v>168</v>
      </c>
      <c r="D3" s="9" t="s">
        <v>177</v>
      </c>
    </row>
    <row r="4" spans="1:4" ht="15.75" thickBot="1">
      <c r="A4" s="5" t="s">
        <v>6</v>
      </c>
      <c r="B4" s="43" t="s">
        <v>168</v>
      </c>
      <c r="C4" s="9" t="s">
        <v>168</v>
      </c>
      <c r="D4" s="9" t="s">
        <v>168</v>
      </c>
    </row>
    <row r="5" spans="1:4" ht="15.75" thickBot="1">
      <c r="A5" s="5" t="s">
        <v>7</v>
      </c>
      <c r="B5" s="43" t="s">
        <v>168</v>
      </c>
      <c r="C5" s="9" t="s">
        <v>178</v>
      </c>
      <c r="D5" s="9" t="s">
        <v>179</v>
      </c>
    </row>
    <row r="6" spans="1:4" ht="15.75" thickBot="1">
      <c r="A6" s="5" t="s">
        <v>8</v>
      </c>
      <c r="B6" s="43" t="s">
        <v>168</v>
      </c>
      <c r="C6" s="9" t="s">
        <v>168</v>
      </c>
      <c r="D6" s="9" t="s">
        <v>168</v>
      </c>
    </row>
    <row r="7" spans="1:4" ht="15.75" thickBot="1">
      <c r="A7" s="5" t="s">
        <v>9</v>
      </c>
      <c r="B7" s="43" t="s">
        <v>168</v>
      </c>
      <c r="C7" s="9" t="s">
        <v>168</v>
      </c>
      <c r="D7" s="9" t="s">
        <v>180</v>
      </c>
    </row>
    <row r="8" spans="1:4" ht="15.75" thickBot="1">
      <c r="A8" s="5" t="s">
        <v>10</v>
      </c>
      <c r="B8" s="43" t="s">
        <v>170</v>
      </c>
      <c r="C8" s="9" t="s">
        <v>181</v>
      </c>
      <c r="D8" s="9" t="s">
        <v>182</v>
      </c>
    </row>
    <row r="9" spans="1:4" ht="15.75" thickBot="1">
      <c r="A9" s="5" t="s">
        <v>11</v>
      </c>
      <c r="B9" s="43" t="s">
        <v>168</v>
      </c>
      <c r="C9" s="9" t="s">
        <v>183</v>
      </c>
      <c r="D9" s="9" t="s">
        <v>170</v>
      </c>
    </row>
    <row r="10" spans="1:4" ht="15.75" thickBot="1">
      <c r="A10" s="5" t="s">
        <v>13</v>
      </c>
      <c r="B10" s="43" t="s">
        <v>168</v>
      </c>
      <c r="C10" s="9" t="s">
        <v>184</v>
      </c>
      <c r="D10" s="9" t="s">
        <v>185</v>
      </c>
    </row>
    <row r="11" spans="1:4" ht="15.75" thickBot="1">
      <c r="A11" s="5" t="s">
        <v>15</v>
      </c>
      <c r="B11" s="43" t="s">
        <v>186</v>
      </c>
      <c r="C11" s="9" t="s">
        <v>187</v>
      </c>
      <c r="D11" s="9" t="s">
        <v>188</v>
      </c>
    </row>
    <row r="12" spans="1:4" ht="26.25" thickBot="1">
      <c r="A12" s="5" t="s">
        <v>172</v>
      </c>
      <c r="B12" s="43" t="s">
        <v>189</v>
      </c>
      <c r="C12" s="9" t="s">
        <v>190</v>
      </c>
      <c r="D12" s="9" t="s">
        <v>191</v>
      </c>
    </row>
    <row r="13" spans="1:4" ht="15.75" thickBot="1">
      <c r="A13" s="5" t="s">
        <v>18</v>
      </c>
      <c r="B13" s="43" t="s">
        <v>168</v>
      </c>
      <c r="C13" s="9" t="s">
        <v>192</v>
      </c>
      <c r="D13" s="9" t="s">
        <v>193</v>
      </c>
    </row>
    <row r="14" spans="1:4" ht="15.75" thickBot="1">
      <c r="A14" s="5" t="s">
        <v>173</v>
      </c>
      <c r="B14" s="43" t="s">
        <v>168</v>
      </c>
      <c r="C14" s="9" t="s">
        <v>194</v>
      </c>
      <c r="D14" s="9" t="s">
        <v>195</v>
      </c>
    </row>
  </sheetData>
  <mergeCells count="1">
    <mergeCell ref="A1:D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19"/>
  <sheetViews>
    <sheetView workbookViewId="0">
      <selection sqref="A1:D1"/>
    </sheetView>
  </sheetViews>
  <sheetFormatPr defaultRowHeight="15"/>
  <cols>
    <col min="1" max="1" width="36.85546875" customWidth="1"/>
    <col min="2" max="2" width="26.42578125" customWidth="1"/>
    <col min="3" max="3" width="17.85546875" customWidth="1"/>
    <col min="4" max="4" width="25.42578125" customWidth="1"/>
  </cols>
  <sheetData>
    <row r="1" spans="1:4" ht="15.75" thickBot="1">
      <c r="A1" s="123" t="s">
        <v>358</v>
      </c>
      <c r="B1" s="123"/>
      <c r="C1" s="123"/>
      <c r="D1" s="123"/>
    </row>
    <row r="2" spans="1:4" ht="15.75" thickBot="1">
      <c r="A2" s="26" t="s">
        <v>747</v>
      </c>
      <c r="B2" s="19" t="s">
        <v>144</v>
      </c>
      <c r="C2" s="19" t="s">
        <v>196</v>
      </c>
      <c r="D2" s="19" t="s">
        <v>197</v>
      </c>
    </row>
    <row r="3" spans="1:4" ht="15.75" thickBot="1">
      <c r="A3" s="22" t="s">
        <v>198</v>
      </c>
      <c r="B3" s="15">
        <v>45</v>
      </c>
      <c r="C3" s="15" t="s">
        <v>199</v>
      </c>
      <c r="D3" s="46">
        <v>17843</v>
      </c>
    </row>
    <row r="4" spans="1:4" ht="15.75" thickBot="1">
      <c r="A4" s="23" t="s">
        <v>5</v>
      </c>
      <c r="B4" s="15">
        <v>1</v>
      </c>
      <c r="C4" s="15" t="s">
        <v>200</v>
      </c>
      <c r="D4" s="15">
        <v>37</v>
      </c>
    </row>
    <row r="5" spans="1:4" ht="15.75" thickBot="1">
      <c r="A5" s="23" t="s">
        <v>6</v>
      </c>
      <c r="B5" s="15" t="s">
        <v>201</v>
      </c>
      <c r="C5" s="15" t="s">
        <v>201</v>
      </c>
      <c r="D5" s="15" t="s">
        <v>201</v>
      </c>
    </row>
    <row r="6" spans="1:4" ht="15.75" thickBot="1">
      <c r="A6" s="23" t="s">
        <v>7</v>
      </c>
      <c r="B6" s="15">
        <v>1</v>
      </c>
      <c r="C6" s="15" t="s">
        <v>200</v>
      </c>
      <c r="D6" s="15">
        <v>111</v>
      </c>
    </row>
    <row r="7" spans="1:4" ht="15.75" thickBot="1">
      <c r="A7" s="23" t="s">
        <v>8</v>
      </c>
      <c r="B7" s="15" t="s">
        <v>201</v>
      </c>
      <c r="C7" s="15" t="s">
        <v>201</v>
      </c>
      <c r="D7" s="15" t="s">
        <v>201</v>
      </c>
    </row>
    <row r="8" spans="1:4" ht="15.75" thickBot="1">
      <c r="A8" s="23" t="s">
        <v>9</v>
      </c>
      <c r="B8" s="15">
        <v>2</v>
      </c>
      <c r="C8" s="15" t="s">
        <v>199</v>
      </c>
      <c r="D8" s="15">
        <v>769</v>
      </c>
    </row>
    <row r="9" spans="1:4" ht="15.75" thickBot="1">
      <c r="A9" s="23" t="s">
        <v>10</v>
      </c>
      <c r="B9" s="15">
        <v>18</v>
      </c>
      <c r="C9" s="15" t="s">
        <v>199</v>
      </c>
      <c r="D9" s="46">
        <v>9942</v>
      </c>
    </row>
    <row r="10" spans="1:4" ht="15.75" thickBot="1">
      <c r="A10" s="23" t="s">
        <v>11</v>
      </c>
      <c r="B10" s="15">
        <v>2</v>
      </c>
      <c r="C10" s="15" t="s">
        <v>199</v>
      </c>
      <c r="D10" s="15">
        <v>176</v>
      </c>
    </row>
    <row r="11" spans="1:4" ht="15.75" thickBot="1">
      <c r="A11" s="22" t="s">
        <v>202</v>
      </c>
      <c r="B11" s="15">
        <v>4</v>
      </c>
      <c r="C11" s="15" t="s">
        <v>199</v>
      </c>
      <c r="D11" s="15">
        <v>875</v>
      </c>
    </row>
    <row r="12" spans="1:4" ht="15.75" thickBot="1">
      <c r="A12" s="23" t="s">
        <v>13</v>
      </c>
      <c r="B12" s="15">
        <v>1</v>
      </c>
      <c r="C12" s="15" t="s">
        <v>203</v>
      </c>
      <c r="D12" s="15">
        <v>19</v>
      </c>
    </row>
    <row r="13" spans="1:4" ht="15.75" thickBot="1">
      <c r="A13" s="22" t="s">
        <v>204</v>
      </c>
      <c r="B13" s="15">
        <v>35</v>
      </c>
      <c r="C13" s="15" t="s">
        <v>199</v>
      </c>
      <c r="D13" s="46">
        <v>14126</v>
      </c>
    </row>
    <row r="14" spans="1:4" ht="15.75" thickBot="1">
      <c r="A14" s="23" t="s">
        <v>15</v>
      </c>
      <c r="B14" s="15">
        <v>27</v>
      </c>
      <c r="C14" s="15" t="s">
        <v>199</v>
      </c>
      <c r="D14" s="46">
        <v>10577</v>
      </c>
    </row>
    <row r="15" spans="1:4" ht="15.75" thickBot="1">
      <c r="A15" s="22" t="s">
        <v>205</v>
      </c>
      <c r="B15" s="15">
        <v>96</v>
      </c>
      <c r="C15" s="15" t="s">
        <v>199</v>
      </c>
      <c r="D15" s="46">
        <v>48213</v>
      </c>
    </row>
    <row r="16" spans="1:4" ht="15.75" thickBot="1">
      <c r="A16" s="22" t="s">
        <v>206</v>
      </c>
      <c r="B16" s="15">
        <v>43</v>
      </c>
      <c r="C16" s="15" t="s">
        <v>199</v>
      </c>
      <c r="D16" s="46">
        <v>9077</v>
      </c>
    </row>
    <row r="17" spans="1:4" ht="15.75" thickBot="1">
      <c r="A17" s="23" t="s">
        <v>18</v>
      </c>
      <c r="B17" s="15">
        <v>3</v>
      </c>
      <c r="C17" s="15" t="s">
        <v>199</v>
      </c>
      <c r="D17" s="15">
        <v>600</v>
      </c>
    </row>
    <row r="18" spans="1:4" ht="15.75" thickBot="1">
      <c r="A18" s="22" t="s">
        <v>19</v>
      </c>
      <c r="B18" s="15">
        <v>1</v>
      </c>
      <c r="C18" s="15" t="s">
        <v>199</v>
      </c>
      <c r="D18" s="15">
        <v>37</v>
      </c>
    </row>
    <row r="19" spans="1:4" ht="15.75">
      <c r="A19" s="157"/>
      <c r="B19" s="157"/>
      <c r="C19" s="157"/>
      <c r="D19" s="157"/>
    </row>
  </sheetData>
  <mergeCells count="2">
    <mergeCell ref="A1:D1"/>
    <mergeCell ref="A19:D19"/>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7"/>
  <sheetViews>
    <sheetView workbookViewId="0">
      <selection sqref="A1:C1"/>
    </sheetView>
  </sheetViews>
  <sheetFormatPr defaultRowHeight="15"/>
  <cols>
    <col min="1" max="1" width="26" customWidth="1"/>
    <col min="2" max="2" width="27.85546875" customWidth="1"/>
    <col min="3" max="3" width="28.28515625" customWidth="1"/>
  </cols>
  <sheetData>
    <row r="1" spans="1:3" ht="15.75" thickBot="1">
      <c r="A1" s="123" t="s">
        <v>359</v>
      </c>
      <c r="B1" s="123"/>
      <c r="C1" s="123"/>
    </row>
    <row r="2" spans="1:3" ht="26.25" thickBot="1">
      <c r="A2" s="39" t="s">
        <v>207</v>
      </c>
      <c r="B2" s="24" t="s">
        <v>208</v>
      </c>
      <c r="C2" s="24" t="s">
        <v>209</v>
      </c>
    </row>
    <row r="3" spans="1:3" ht="39" thickBot="1">
      <c r="A3" s="36" t="s">
        <v>198</v>
      </c>
      <c r="B3" s="25">
        <v>17477</v>
      </c>
      <c r="C3" s="18" t="s">
        <v>210</v>
      </c>
    </row>
    <row r="4" spans="1:3" ht="39" thickBot="1">
      <c r="A4" s="36" t="s">
        <v>202</v>
      </c>
      <c r="B4" s="18">
        <v>849</v>
      </c>
      <c r="C4" s="18" t="s">
        <v>211</v>
      </c>
    </row>
    <row r="5" spans="1:3" ht="39" thickBot="1">
      <c r="A5" s="36" t="s">
        <v>204</v>
      </c>
      <c r="B5" s="25">
        <v>14063</v>
      </c>
      <c r="C5" s="18" t="s">
        <v>212</v>
      </c>
    </row>
    <row r="6" spans="1:3" ht="39" thickBot="1">
      <c r="A6" s="36" t="s">
        <v>213</v>
      </c>
      <c r="B6" s="25">
        <v>47770</v>
      </c>
      <c r="C6" s="18" t="s">
        <v>214</v>
      </c>
    </row>
    <row r="7" spans="1:3" ht="39" thickBot="1">
      <c r="A7" s="36" t="s">
        <v>206</v>
      </c>
      <c r="B7" s="25">
        <v>8761</v>
      </c>
      <c r="C7" s="18" t="s">
        <v>215</v>
      </c>
    </row>
  </sheetData>
  <mergeCells count="1">
    <mergeCell ref="A1:C1"/>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15"/>
  <sheetViews>
    <sheetView workbookViewId="0">
      <selection sqref="A1:F1"/>
    </sheetView>
  </sheetViews>
  <sheetFormatPr defaultRowHeight="15"/>
  <cols>
    <col min="1" max="1" width="29.7109375" customWidth="1"/>
    <col min="2" max="2" width="19.28515625" customWidth="1"/>
    <col min="3" max="3" width="28.7109375" customWidth="1"/>
    <col min="4" max="4" width="22" customWidth="1"/>
    <col min="5" max="5" width="36.42578125" customWidth="1"/>
    <col min="6" max="6" width="32.28515625" customWidth="1"/>
  </cols>
  <sheetData>
    <row r="1" spans="1:6" ht="15.75" thickBot="1">
      <c r="A1" s="123" t="s">
        <v>360</v>
      </c>
      <c r="B1" s="123"/>
      <c r="C1" s="123"/>
      <c r="D1" s="123"/>
      <c r="E1" s="123"/>
      <c r="F1" s="123"/>
    </row>
    <row r="2" spans="1:6" ht="26.25" thickBot="1">
      <c r="A2" s="35" t="s">
        <v>747</v>
      </c>
      <c r="B2" s="24" t="s">
        <v>216</v>
      </c>
      <c r="C2" s="24" t="s">
        <v>217</v>
      </c>
      <c r="D2" s="24" t="s">
        <v>218</v>
      </c>
      <c r="E2" s="24" t="s">
        <v>219</v>
      </c>
      <c r="F2" s="24" t="s">
        <v>220</v>
      </c>
    </row>
    <row r="3" spans="1:6" ht="15.75" thickBot="1">
      <c r="A3" s="5" t="s">
        <v>5</v>
      </c>
      <c r="B3" s="9" t="s">
        <v>221</v>
      </c>
      <c r="C3" s="9" t="s">
        <v>222</v>
      </c>
      <c r="D3" s="9" t="s">
        <v>223</v>
      </c>
      <c r="E3" s="43" t="s">
        <v>224</v>
      </c>
      <c r="F3" s="43" t="s">
        <v>222</v>
      </c>
    </row>
    <row r="4" spans="1:6" ht="26.25" thickBot="1">
      <c r="A4" s="5" t="s">
        <v>6</v>
      </c>
      <c r="B4" s="9" t="s">
        <v>222</v>
      </c>
      <c r="C4" s="9" t="s">
        <v>222</v>
      </c>
      <c r="D4" s="9" t="s">
        <v>222</v>
      </c>
      <c r="E4" s="43" t="s">
        <v>225</v>
      </c>
      <c r="F4" s="43" t="s">
        <v>222</v>
      </c>
    </row>
    <row r="5" spans="1:6" ht="15.75" thickBot="1">
      <c r="A5" s="5" t="s">
        <v>7</v>
      </c>
      <c r="B5" s="9" t="s">
        <v>226</v>
      </c>
      <c r="C5" s="9" t="s">
        <v>226</v>
      </c>
      <c r="D5" s="9" t="s">
        <v>223</v>
      </c>
      <c r="E5" s="43" t="s">
        <v>224</v>
      </c>
      <c r="F5" s="43" t="s">
        <v>222</v>
      </c>
    </row>
    <row r="6" spans="1:6" ht="15.75" thickBot="1">
      <c r="A6" s="5" t="s">
        <v>8</v>
      </c>
      <c r="B6" s="9" t="s">
        <v>222</v>
      </c>
      <c r="C6" s="9" t="s">
        <v>222</v>
      </c>
      <c r="D6" s="9" t="s">
        <v>223</v>
      </c>
      <c r="E6" s="43" t="s">
        <v>224</v>
      </c>
      <c r="F6" s="43" t="s">
        <v>222</v>
      </c>
    </row>
    <row r="7" spans="1:6" ht="15.75" thickBot="1">
      <c r="A7" s="5" t="s">
        <v>9</v>
      </c>
      <c r="B7" s="9" t="s">
        <v>222</v>
      </c>
      <c r="C7" s="9" t="s">
        <v>222</v>
      </c>
      <c r="D7" s="9" t="s">
        <v>223</v>
      </c>
      <c r="E7" s="43" t="s">
        <v>224</v>
      </c>
      <c r="F7" s="43" t="s">
        <v>227</v>
      </c>
    </row>
    <row r="8" spans="1:6" ht="15.75" thickBot="1">
      <c r="A8" s="5" t="s">
        <v>10</v>
      </c>
      <c r="B8" s="9" t="s">
        <v>228</v>
      </c>
      <c r="C8" s="9" t="s">
        <v>226</v>
      </c>
      <c r="D8" s="9" t="s">
        <v>223</v>
      </c>
      <c r="E8" s="43" t="s">
        <v>224</v>
      </c>
      <c r="F8" s="43" t="s">
        <v>227</v>
      </c>
    </row>
    <row r="9" spans="1:6" ht="15.75" thickBot="1">
      <c r="A9" s="5" t="s">
        <v>11</v>
      </c>
      <c r="B9" s="9" t="s">
        <v>222</v>
      </c>
      <c r="C9" s="9" t="s">
        <v>222</v>
      </c>
      <c r="D9" s="9" t="s">
        <v>223</v>
      </c>
      <c r="E9" s="43" t="s">
        <v>224</v>
      </c>
      <c r="F9" s="43" t="s">
        <v>227</v>
      </c>
    </row>
    <row r="10" spans="1:6" ht="15.75" thickBot="1">
      <c r="A10" s="5" t="s">
        <v>13</v>
      </c>
      <c r="B10" s="9" t="s">
        <v>222</v>
      </c>
      <c r="C10" s="9" t="s">
        <v>222</v>
      </c>
      <c r="D10" s="9" t="s">
        <v>223</v>
      </c>
      <c r="E10" s="43" t="s">
        <v>229</v>
      </c>
      <c r="F10" s="43" t="s">
        <v>222</v>
      </c>
    </row>
    <row r="11" spans="1:6" ht="26.25" thickBot="1">
      <c r="A11" s="5" t="s">
        <v>15</v>
      </c>
      <c r="B11" s="9" t="s">
        <v>230</v>
      </c>
      <c r="C11" s="9" t="s">
        <v>230</v>
      </c>
      <c r="D11" s="9" t="s">
        <v>223</v>
      </c>
      <c r="E11" s="43" t="s">
        <v>231</v>
      </c>
      <c r="F11" s="43" t="s">
        <v>232</v>
      </c>
    </row>
    <row r="12" spans="1:6">
      <c r="A12" s="167" t="s">
        <v>172</v>
      </c>
      <c r="B12" s="147" t="s">
        <v>228</v>
      </c>
      <c r="C12" s="147" t="s">
        <v>226</v>
      </c>
      <c r="D12" s="147" t="s">
        <v>226</v>
      </c>
      <c r="E12" s="47" t="s">
        <v>233</v>
      </c>
      <c r="F12" s="165" t="s">
        <v>227</v>
      </c>
    </row>
    <row r="13" spans="1:6" ht="15.75" thickBot="1">
      <c r="A13" s="168"/>
      <c r="B13" s="149"/>
      <c r="C13" s="149"/>
      <c r="D13" s="149"/>
      <c r="E13" s="43" t="s">
        <v>234</v>
      </c>
      <c r="F13" s="166"/>
    </row>
    <row r="14" spans="1:6" ht="15.75" thickBot="1">
      <c r="A14" s="5" t="s">
        <v>18</v>
      </c>
      <c r="B14" s="9" t="s">
        <v>228</v>
      </c>
      <c r="C14" s="9" t="s">
        <v>226</v>
      </c>
      <c r="D14" s="9" t="s">
        <v>223</v>
      </c>
      <c r="E14" s="43" t="s">
        <v>235</v>
      </c>
      <c r="F14" s="43" t="s">
        <v>222</v>
      </c>
    </row>
    <row r="15" spans="1:6" ht="15.75" thickBot="1">
      <c r="A15" s="5" t="s">
        <v>173</v>
      </c>
      <c r="B15" s="9" t="s">
        <v>226</v>
      </c>
      <c r="C15" s="9" t="s">
        <v>221</v>
      </c>
      <c r="D15" s="9" t="s">
        <v>16</v>
      </c>
      <c r="E15" s="43" t="s">
        <v>236</v>
      </c>
      <c r="F15" s="43" t="s">
        <v>227</v>
      </c>
    </row>
  </sheetData>
  <mergeCells count="6">
    <mergeCell ref="A1:F1"/>
    <mergeCell ref="A12:A13"/>
    <mergeCell ref="B12:B13"/>
    <mergeCell ref="C12:C13"/>
    <mergeCell ref="D12:D13"/>
    <mergeCell ref="F12:F1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14"/>
  <sheetViews>
    <sheetView workbookViewId="0">
      <selection sqref="A1:F1"/>
    </sheetView>
  </sheetViews>
  <sheetFormatPr defaultRowHeight="15"/>
  <cols>
    <col min="1" max="1" width="26.140625" customWidth="1"/>
    <col min="2" max="2" width="17.28515625" customWidth="1"/>
    <col min="3" max="3" width="18.140625" customWidth="1"/>
    <col min="4" max="4" width="15.7109375" customWidth="1"/>
    <col min="6" max="6" width="18.85546875" customWidth="1"/>
  </cols>
  <sheetData>
    <row r="1" spans="1:8" ht="15.75" thickBot="1">
      <c r="A1" s="135" t="s">
        <v>361</v>
      </c>
      <c r="B1" s="135"/>
      <c r="C1" s="135"/>
      <c r="D1" s="135"/>
      <c r="E1" s="135"/>
      <c r="F1" s="135"/>
      <c r="G1" s="20"/>
      <c r="H1" s="20"/>
    </row>
    <row r="2" spans="1:8" ht="26.25" thickBot="1">
      <c r="A2" s="35" t="s">
        <v>746</v>
      </c>
      <c r="B2" s="24" t="s">
        <v>237</v>
      </c>
      <c r="C2" s="24" t="s">
        <v>238</v>
      </c>
      <c r="D2" s="24" t="s">
        <v>239</v>
      </c>
      <c r="E2" s="24" t="s">
        <v>240</v>
      </c>
      <c r="F2" s="24" t="s">
        <v>241</v>
      </c>
      <c r="G2" s="20"/>
      <c r="H2" s="20"/>
    </row>
    <row r="3" spans="1:8" ht="26.25" thickBot="1">
      <c r="A3" s="36" t="s">
        <v>4</v>
      </c>
      <c r="B3" s="43" t="s">
        <v>242</v>
      </c>
      <c r="C3" s="43" t="s">
        <v>243</v>
      </c>
      <c r="D3" s="43" t="s">
        <v>170</v>
      </c>
      <c r="E3" s="43" t="s">
        <v>168</v>
      </c>
      <c r="F3" s="43" t="s">
        <v>244</v>
      </c>
      <c r="G3" s="20"/>
      <c r="H3" s="20"/>
    </row>
    <row r="4" spans="1:8" ht="15.75" thickBot="1">
      <c r="A4" s="37" t="s">
        <v>9</v>
      </c>
      <c r="B4" s="43" t="s">
        <v>245</v>
      </c>
      <c r="C4" s="43" t="s">
        <v>246</v>
      </c>
      <c r="D4" s="43" t="s">
        <v>168</v>
      </c>
      <c r="E4" s="48">
        <v>0.02</v>
      </c>
      <c r="F4" s="43" t="s">
        <v>168</v>
      </c>
      <c r="G4" s="20"/>
      <c r="H4" s="20"/>
    </row>
    <row r="5" spans="1:8" ht="15.75" thickBot="1">
      <c r="A5" s="37" t="s">
        <v>10</v>
      </c>
      <c r="B5" s="43" t="s">
        <v>247</v>
      </c>
      <c r="C5" s="43" t="s">
        <v>248</v>
      </c>
      <c r="D5" s="43" t="s">
        <v>168</v>
      </c>
      <c r="E5" s="48">
        <v>0.03</v>
      </c>
      <c r="F5" s="43" t="s">
        <v>168</v>
      </c>
      <c r="G5" s="20"/>
      <c r="H5" s="20"/>
    </row>
    <row r="6" spans="1:8" ht="39" thickBot="1">
      <c r="A6" s="36" t="s">
        <v>12</v>
      </c>
      <c r="B6" s="43" t="s">
        <v>249</v>
      </c>
      <c r="C6" s="43" t="s">
        <v>168</v>
      </c>
      <c r="D6" s="43" t="s">
        <v>168</v>
      </c>
      <c r="E6" s="43" t="s">
        <v>168</v>
      </c>
      <c r="F6" s="43" t="s">
        <v>250</v>
      </c>
      <c r="G6" s="20"/>
      <c r="H6" s="20"/>
    </row>
    <row r="7" spans="1:8" ht="39" thickBot="1">
      <c r="A7" s="36" t="s">
        <v>14</v>
      </c>
      <c r="B7" s="43" t="s">
        <v>242</v>
      </c>
      <c r="C7" s="43" t="s">
        <v>251</v>
      </c>
      <c r="D7" s="43" t="s">
        <v>170</v>
      </c>
      <c r="E7" s="43" t="s">
        <v>168</v>
      </c>
      <c r="F7" s="43" t="s">
        <v>252</v>
      </c>
      <c r="G7" s="20"/>
      <c r="H7" s="20"/>
    </row>
    <row r="8" spans="1:8" ht="39" thickBot="1">
      <c r="A8" s="37" t="s">
        <v>15</v>
      </c>
      <c r="B8" s="43" t="s">
        <v>253</v>
      </c>
      <c r="C8" s="43" t="s">
        <v>254</v>
      </c>
      <c r="D8" s="43" t="s">
        <v>170</v>
      </c>
      <c r="E8" s="43" t="s">
        <v>168</v>
      </c>
      <c r="F8" s="43" t="s">
        <v>252</v>
      </c>
      <c r="G8" s="20"/>
      <c r="H8" s="20"/>
    </row>
    <row r="9" spans="1:8" ht="39" thickBot="1">
      <c r="A9" s="36" t="s">
        <v>16</v>
      </c>
      <c r="B9" s="43" t="s">
        <v>255</v>
      </c>
      <c r="C9" s="43" t="s">
        <v>256</v>
      </c>
      <c r="D9" s="43" t="s">
        <v>170</v>
      </c>
      <c r="E9" s="43" t="s">
        <v>168</v>
      </c>
      <c r="F9" s="43" t="s">
        <v>257</v>
      </c>
      <c r="G9" s="20"/>
      <c r="H9" s="20"/>
    </row>
    <row r="10" spans="1:8" ht="15.75" thickBot="1">
      <c r="A10" s="36" t="s">
        <v>17</v>
      </c>
      <c r="B10" s="43" t="s">
        <v>242</v>
      </c>
      <c r="C10" s="43" t="s">
        <v>258</v>
      </c>
      <c r="D10" s="43" t="s">
        <v>170</v>
      </c>
      <c r="E10" s="48">
        <v>0.03</v>
      </c>
      <c r="F10" s="43" t="s">
        <v>168</v>
      </c>
      <c r="G10" s="20"/>
      <c r="H10" s="20"/>
    </row>
    <row r="11" spans="1:8" ht="15.75" thickBot="1">
      <c r="A11" s="37" t="s">
        <v>18</v>
      </c>
      <c r="B11" s="43" t="s">
        <v>253</v>
      </c>
      <c r="C11" s="43" t="s">
        <v>259</v>
      </c>
      <c r="D11" s="43" t="s">
        <v>168</v>
      </c>
      <c r="E11" s="48">
        <v>0.04</v>
      </c>
      <c r="F11" s="43" t="s">
        <v>260</v>
      </c>
      <c r="G11" s="20"/>
      <c r="H11" s="20"/>
    </row>
    <row r="12" spans="1:8" ht="26.25" thickBot="1">
      <c r="A12" s="36" t="s">
        <v>19</v>
      </c>
      <c r="B12" s="43" t="s">
        <v>245</v>
      </c>
      <c r="C12" s="43" t="s">
        <v>261</v>
      </c>
      <c r="D12" s="43" t="s">
        <v>170</v>
      </c>
      <c r="E12" s="43" t="s">
        <v>262</v>
      </c>
      <c r="F12" s="43" t="s">
        <v>168</v>
      </c>
      <c r="G12" s="20"/>
      <c r="H12" s="20"/>
    </row>
    <row r="13" spans="1:8" ht="72.75" customHeight="1"/>
    <row r="14" spans="1:8" ht="50.25" customHeight="1"/>
  </sheetData>
  <mergeCells count="1">
    <mergeCell ref="A1:F1"/>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14"/>
  <sheetViews>
    <sheetView workbookViewId="0">
      <selection sqref="A1:G1"/>
    </sheetView>
  </sheetViews>
  <sheetFormatPr defaultRowHeight="15"/>
  <cols>
    <col min="1" max="1" width="29.42578125" customWidth="1"/>
    <col min="2" max="2" width="11.85546875" customWidth="1"/>
    <col min="3" max="3" width="13.28515625" customWidth="1"/>
    <col min="4" max="4" width="15.85546875" customWidth="1"/>
    <col min="5" max="5" width="14.5703125" customWidth="1"/>
    <col min="6" max="6" width="15.85546875" customWidth="1"/>
    <col min="7" max="7" width="11.85546875" customWidth="1"/>
  </cols>
  <sheetData>
    <row r="1" spans="1:7" ht="18" thickBot="1">
      <c r="A1" s="123" t="s">
        <v>362</v>
      </c>
      <c r="B1" s="123"/>
      <c r="C1" s="123"/>
      <c r="D1" s="123"/>
      <c r="E1" s="123"/>
      <c r="F1" s="123"/>
      <c r="G1" s="123"/>
    </row>
    <row r="2" spans="1:7" ht="39" thickBot="1">
      <c r="A2" s="177" t="s">
        <v>746</v>
      </c>
      <c r="B2" s="24" t="s">
        <v>263</v>
      </c>
      <c r="C2" s="24" t="s">
        <v>264</v>
      </c>
      <c r="D2" s="24" t="s">
        <v>265</v>
      </c>
      <c r="E2" s="24" t="s">
        <v>266</v>
      </c>
      <c r="F2" s="24" t="s">
        <v>267</v>
      </c>
      <c r="G2" s="24" t="s">
        <v>268</v>
      </c>
    </row>
    <row r="3" spans="1:7" ht="15.75" thickBot="1">
      <c r="A3" s="178"/>
      <c r="B3" s="121" t="s">
        <v>269</v>
      </c>
      <c r="C3" s="127"/>
      <c r="D3" s="127"/>
      <c r="E3" s="127"/>
      <c r="F3" s="127"/>
      <c r="G3" s="122"/>
    </row>
    <row r="4" spans="1:7" ht="15.75" thickBot="1">
      <c r="A4" s="5" t="s">
        <v>4</v>
      </c>
      <c r="B4" s="8">
        <v>109959</v>
      </c>
      <c r="C4" s="8">
        <v>12460</v>
      </c>
      <c r="D4" s="8">
        <v>22763</v>
      </c>
      <c r="E4" s="8">
        <v>114235</v>
      </c>
      <c r="F4" s="8">
        <v>1636</v>
      </c>
      <c r="G4" s="8">
        <v>261052</v>
      </c>
    </row>
    <row r="5" spans="1:7" ht="15.75" thickBot="1">
      <c r="A5" s="23" t="s">
        <v>9</v>
      </c>
      <c r="B5" s="9">
        <v>390</v>
      </c>
      <c r="C5" s="9">
        <v>182</v>
      </c>
      <c r="D5" s="9">
        <v>122</v>
      </c>
      <c r="E5" s="9">
        <v>0</v>
      </c>
      <c r="F5" s="9">
        <v>14</v>
      </c>
      <c r="G5" s="9">
        <v>709</v>
      </c>
    </row>
    <row r="6" spans="1:7" ht="15.75" thickBot="1">
      <c r="A6" s="23" t="s">
        <v>10</v>
      </c>
      <c r="B6" s="9">
        <v>0</v>
      </c>
      <c r="C6" s="8">
        <v>12581</v>
      </c>
      <c r="D6" s="8">
        <v>1992</v>
      </c>
      <c r="E6" s="8">
        <v>3831</v>
      </c>
      <c r="F6" s="9">
        <v>168</v>
      </c>
      <c r="G6" s="8">
        <v>18572</v>
      </c>
    </row>
    <row r="7" spans="1:7" ht="15.75" thickBot="1">
      <c r="A7" s="5" t="s">
        <v>12</v>
      </c>
      <c r="B7" s="9">
        <v>0</v>
      </c>
      <c r="C7" s="8">
        <v>3160</v>
      </c>
      <c r="D7" s="9">
        <v>580</v>
      </c>
      <c r="E7" s="8">
        <v>1056</v>
      </c>
      <c r="F7" s="9">
        <v>116</v>
      </c>
      <c r="G7" s="8">
        <v>4912</v>
      </c>
    </row>
    <row r="8" spans="1:7" ht="15.75" thickBot="1">
      <c r="A8" s="5" t="s">
        <v>14</v>
      </c>
      <c r="B8" s="8">
        <v>111853</v>
      </c>
      <c r="C8" s="8">
        <v>7211</v>
      </c>
      <c r="D8" s="8">
        <v>3997</v>
      </c>
      <c r="E8" s="8">
        <v>35824</v>
      </c>
      <c r="F8" s="8">
        <v>4812</v>
      </c>
      <c r="G8" s="8">
        <v>163697</v>
      </c>
    </row>
    <row r="9" spans="1:7" ht="15.75" thickBot="1">
      <c r="A9" s="23" t="s">
        <v>15</v>
      </c>
      <c r="B9" s="8">
        <v>14270</v>
      </c>
      <c r="C9" s="8">
        <v>5880</v>
      </c>
      <c r="D9" s="8">
        <v>7157</v>
      </c>
      <c r="E9" s="8">
        <v>5970</v>
      </c>
      <c r="F9" s="8">
        <v>1555</v>
      </c>
      <c r="G9" s="8">
        <v>34832</v>
      </c>
    </row>
    <row r="10" spans="1:7" ht="15.75" thickBot="1">
      <c r="A10" s="5" t="s">
        <v>16</v>
      </c>
      <c r="B10" s="8">
        <v>494995</v>
      </c>
      <c r="C10" s="8">
        <v>52856</v>
      </c>
      <c r="D10" s="8">
        <v>55687</v>
      </c>
      <c r="E10" s="8">
        <v>145714</v>
      </c>
      <c r="F10" s="8">
        <v>9833</v>
      </c>
      <c r="G10" s="8">
        <v>759085</v>
      </c>
    </row>
    <row r="11" spans="1:7" ht="15.75" thickBot="1">
      <c r="A11" s="5" t="s">
        <v>17</v>
      </c>
      <c r="B11" s="8">
        <v>54147</v>
      </c>
      <c r="C11" s="8">
        <v>30701</v>
      </c>
      <c r="D11" s="9">
        <v>0</v>
      </c>
      <c r="E11" s="8">
        <v>28614</v>
      </c>
      <c r="F11" s="8">
        <v>6968</v>
      </c>
      <c r="G11" s="8">
        <v>120430</v>
      </c>
    </row>
    <row r="12" spans="1:7" ht="15.75" thickBot="1">
      <c r="A12" s="23" t="s">
        <v>18</v>
      </c>
      <c r="B12" s="9">
        <v>986</v>
      </c>
      <c r="C12" s="8">
        <v>5041</v>
      </c>
      <c r="D12" s="8">
        <v>2932</v>
      </c>
      <c r="E12" s="8">
        <v>3922</v>
      </c>
      <c r="F12" s="9">
        <v>679</v>
      </c>
      <c r="G12" s="8">
        <v>13560</v>
      </c>
    </row>
    <row r="13" spans="1:7" ht="15.75" thickBot="1">
      <c r="A13" s="5" t="s">
        <v>19</v>
      </c>
      <c r="B13" s="9">
        <v>616</v>
      </c>
      <c r="C13" s="9">
        <v>866</v>
      </c>
      <c r="D13" s="9">
        <v>0</v>
      </c>
      <c r="E13" s="9">
        <v>0</v>
      </c>
      <c r="F13" s="9">
        <v>908</v>
      </c>
      <c r="G13" s="8">
        <v>2390</v>
      </c>
    </row>
    <row r="14" spans="1:7" ht="18.75">
      <c r="A14" s="179"/>
      <c r="B14" s="179"/>
      <c r="C14" s="179"/>
      <c r="D14" s="179"/>
      <c r="E14" s="179"/>
      <c r="F14" s="179"/>
      <c r="G14" s="179"/>
    </row>
  </sheetData>
  <mergeCells count="4">
    <mergeCell ref="A2:A3"/>
    <mergeCell ref="B3:G3"/>
    <mergeCell ref="A1:G1"/>
    <mergeCell ref="A14:G14"/>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17"/>
  <sheetViews>
    <sheetView workbookViewId="0">
      <selection sqref="A1:G1"/>
    </sheetView>
  </sheetViews>
  <sheetFormatPr defaultRowHeight="15"/>
  <cols>
    <col min="1" max="1" width="29.42578125" customWidth="1"/>
    <col min="2" max="2" width="15" customWidth="1"/>
    <col min="3" max="3" width="13.7109375" customWidth="1"/>
    <col min="4" max="4" width="13" customWidth="1"/>
    <col min="5" max="5" width="13.42578125" customWidth="1"/>
    <col min="6" max="6" width="14.85546875" customWidth="1"/>
    <col min="7" max="7" width="21.5703125" customWidth="1"/>
  </cols>
  <sheetData>
    <row r="1" spans="1:7" ht="15.75" thickBot="1">
      <c r="A1" s="123" t="s">
        <v>363</v>
      </c>
      <c r="B1" s="123"/>
      <c r="C1" s="123"/>
      <c r="D1" s="123"/>
      <c r="E1" s="123"/>
      <c r="F1" s="123"/>
      <c r="G1" s="123"/>
    </row>
    <row r="2" spans="1:7" ht="26.25" thickBot="1">
      <c r="A2" s="180" t="s">
        <v>746</v>
      </c>
      <c r="B2" s="24" t="s">
        <v>270</v>
      </c>
      <c r="C2" s="24" t="s">
        <v>271</v>
      </c>
      <c r="D2" s="24" t="s">
        <v>272</v>
      </c>
      <c r="E2" s="24" t="s">
        <v>273</v>
      </c>
      <c r="F2" s="24" t="s">
        <v>274</v>
      </c>
      <c r="G2" s="24" t="s">
        <v>268</v>
      </c>
    </row>
    <row r="3" spans="1:7" ht="15.75" thickBot="1">
      <c r="A3" s="181"/>
      <c r="B3" s="121" t="s">
        <v>269</v>
      </c>
      <c r="C3" s="127"/>
      <c r="D3" s="127"/>
      <c r="E3" s="127"/>
      <c r="F3" s="127"/>
      <c r="G3" s="122"/>
    </row>
    <row r="4" spans="1:7" ht="15.75" thickBot="1">
      <c r="A4" s="22" t="s">
        <v>4</v>
      </c>
      <c r="B4" s="8">
        <v>20525</v>
      </c>
      <c r="C4" s="8">
        <v>4780</v>
      </c>
      <c r="D4" s="8">
        <v>18499</v>
      </c>
      <c r="E4" s="8">
        <v>26361</v>
      </c>
      <c r="F4" s="42">
        <v>55566</v>
      </c>
      <c r="G4" s="8">
        <v>125732</v>
      </c>
    </row>
    <row r="5" spans="1:7" ht="15.75" thickBot="1">
      <c r="A5" s="23" t="s">
        <v>9</v>
      </c>
      <c r="B5" s="9">
        <v>338</v>
      </c>
      <c r="C5" s="9">
        <v>196</v>
      </c>
      <c r="D5" s="9">
        <v>254</v>
      </c>
      <c r="E5" s="9">
        <v>28</v>
      </c>
      <c r="F5" s="43">
        <v>0</v>
      </c>
      <c r="G5" s="9">
        <v>816</v>
      </c>
    </row>
    <row r="6" spans="1:7" ht="15.75" thickBot="1">
      <c r="A6" s="23" t="s">
        <v>10</v>
      </c>
      <c r="B6" s="8">
        <v>2913</v>
      </c>
      <c r="C6" s="8">
        <v>2211</v>
      </c>
      <c r="D6" s="8">
        <v>6494</v>
      </c>
      <c r="E6" s="8">
        <v>2135</v>
      </c>
      <c r="F6" s="43">
        <v>0</v>
      </c>
      <c r="G6" s="8">
        <v>13753</v>
      </c>
    </row>
    <row r="7" spans="1:7" ht="15.75" thickBot="1">
      <c r="A7" s="22" t="s">
        <v>12</v>
      </c>
      <c r="B7" s="8">
        <v>1391</v>
      </c>
      <c r="C7" s="9">
        <v>0</v>
      </c>
      <c r="D7" s="9">
        <v>0</v>
      </c>
      <c r="E7" s="9">
        <v>0</v>
      </c>
      <c r="F7" s="42">
        <v>2231</v>
      </c>
      <c r="G7" s="8">
        <v>3622</v>
      </c>
    </row>
    <row r="8" spans="1:7" ht="15.75" thickBot="1">
      <c r="A8" s="22" t="s">
        <v>14</v>
      </c>
      <c r="B8" s="8">
        <v>20410</v>
      </c>
      <c r="C8" s="8">
        <v>13103</v>
      </c>
      <c r="D8" s="8">
        <v>13717</v>
      </c>
      <c r="E8" s="8">
        <v>23496</v>
      </c>
      <c r="F8" s="42">
        <v>54913</v>
      </c>
      <c r="G8" s="8">
        <v>125640</v>
      </c>
    </row>
    <row r="9" spans="1:7" ht="15.75" thickBot="1">
      <c r="A9" s="23" t="s">
        <v>15</v>
      </c>
      <c r="B9" s="8">
        <v>12114</v>
      </c>
      <c r="C9" s="8">
        <v>15237</v>
      </c>
      <c r="D9" s="8">
        <v>15575</v>
      </c>
      <c r="E9" s="9">
        <v>0</v>
      </c>
      <c r="F9" s="43">
        <v>0</v>
      </c>
      <c r="G9" s="8">
        <v>42927</v>
      </c>
    </row>
    <row r="10" spans="1:7" ht="15.75" thickBot="1">
      <c r="A10" s="22" t="s">
        <v>16</v>
      </c>
      <c r="B10" s="8">
        <v>28692</v>
      </c>
      <c r="C10" s="8">
        <v>73830</v>
      </c>
      <c r="D10" s="8">
        <v>270268</v>
      </c>
      <c r="E10" s="8">
        <v>85424</v>
      </c>
      <c r="F10" s="49">
        <v>240753</v>
      </c>
      <c r="G10" s="8">
        <v>698968</v>
      </c>
    </row>
    <row r="11" spans="1:7" ht="15.75" thickBot="1">
      <c r="A11" s="22" t="s">
        <v>17</v>
      </c>
      <c r="B11" s="8">
        <v>17745</v>
      </c>
      <c r="C11" s="8">
        <v>17892</v>
      </c>
      <c r="D11" s="8">
        <v>23120</v>
      </c>
      <c r="E11" s="8">
        <v>4947</v>
      </c>
      <c r="F11" s="42">
        <v>50376</v>
      </c>
      <c r="G11" s="8">
        <v>114080</v>
      </c>
    </row>
    <row r="12" spans="1:7" ht="15.75" thickBot="1">
      <c r="A12" s="23" t="s">
        <v>18</v>
      </c>
      <c r="B12" s="8">
        <v>3230</v>
      </c>
      <c r="C12" s="8">
        <v>1660</v>
      </c>
      <c r="D12" s="8">
        <v>3480</v>
      </c>
      <c r="E12" s="8">
        <v>3391</v>
      </c>
      <c r="F12" s="43">
        <v>0</v>
      </c>
      <c r="G12" s="8">
        <v>11760</v>
      </c>
    </row>
    <row r="13" spans="1:7" ht="15.75" thickBot="1">
      <c r="A13" s="22" t="s">
        <v>19</v>
      </c>
      <c r="B13" s="9">
        <v>851</v>
      </c>
      <c r="C13" s="9">
        <v>289</v>
      </c>
      <c r="D13" s="9">
        <v>815</v>
      </c>
      <c r="E13" s="9">
        <v>0</v>
      </c>
      <c r="F13" s="43">
        <v>0</v>
      </c>
      <c r="G13" s="8">
        <v>1954</v>
      </c>
    </row>
    <row r="17" spans="4:4" ht="15.75">
      <c r="D17" s="61"/>
    </row>
  </sheetData>
  <mergeCells count="3">
    <mergeCell ref="A2:A3"/>
    <mergeCell ref="B3:G3"/>
    <mergeCell ref="A1:G1"/>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11"/>
  <sheetViews>
    <sheetView workbookViewId="0">
      <selection sqref="A1:G1"/>
    </sheetView>
  </sheetViews>
  <sheetFormatPr defaultRowHeight="15"/>
  <cols>
    <col min="1" max="1" width="18.140625" customWidth="1"/>
    <col min="2" max="2" width="22.85546875" customWidth="1"/>
    <col min="3" max="3" width="13.7109375" customWidth="1"/>
    <col min="4" max="4" width="12.5703125" customWidth="1"/>
    <col min="5" max="5" width="13.42578125" customWidth="1"/>
    <col min="6" max="6" width="17.140625" customWidth="1"/>
    <col min="7" max="7" width="14.5703125" customWidth="1"/>
  </cols>
  <sheetData>
    <row r="1" spans="1:7" ht="15.75" thickBot="1">
      <c r="A1" s="123" t="s">
        <v>364</v>
      </c>
      <c r="B1" s="123"/>
      <c r="C1" s="123"/>
      <c r="D1" s="123"/>
      <c r="E1" s="123"/>
      <c r="F1" s="123"/>
      <c r="G1" s="123"/>
    </row>
    <row r="2" spans="1:7" ht="15.75" thickBot="1">
      <c r="A2" s="180" t="s">
        <v>275</v>
      </c>
      <c r="B2" s="16" t="s">
        <v>276</v>
      </c>
      <c r="C2" s="132" t="s">
        <v>278</v>
      </c>
      <c r="D2" s="133"/>
      <c r="E2" s="133"/>
      <c r="F2" s="133"/>
      <c r="G2" s="134"/>
    </row>
    <row r="3" spans="1:7" ht="26.25" thickBot="1">
      <c r="A3" s="181"/>
      <c r="B3" s="17" t="s">
        <v>277</v>
      </c>
      <c r="C3" s="17">
        <v>2013</v>
      </c>
      <c r="D3" s="17">
        <v>2014</v>
      </c>
      <c r="E3" s="17">
        <v>2015</v>
      </c>
      <c r="F3" s="17">
        <v>2016</v>
      </c>
      <c r="G3" s="17">
        <v>2017</v>
      </c>
    </row>
    <row r="4" spans="1:7">
      <c r="A4" s="38" t="s">
        <v>279</v>
      </c>
      <c r="B4" s="182">
        <v>4104000</v>
      </c>
      <c r="C4" s="184" t="s">
        <v>201</v>
      </c>
      <c r="D4" s="184" t="s">
        <v>201</v>
      </c>
      <c r="E4" s="184" t="s">
        <v>201</v>
      </c>
      <c r="F4" s="184" t="s">
        <v>201</v>
      </c>
      <c r="G4" s="184" t="s">
        <v>201</v>
      </c>
    </row>
    <row r="5" spans="1:7" ht="15.75" thickBot="1">
      <c r="A5" s="36" t="s">
        <v>280</v>
      </c>
      <c r="B5" s="183"/>
      <c r="C5" s="185"/>
      <c r="D5" s="185"/>
      <c r="E5" s="185"/>
      <c r="F5" s="185"/>
      <c r="G5" s="185"/>
    </row>
    <row r="6" spans="1:7" ht="15.75" thickBot="1">
      <c r="A6" s="36" t="s">
        <v>281</v>
      </c>
      <c r="B6" s="25">
        <v>5384000</v>
      </c>
      <c r="C6" s="18" t="s">
        <v>201</v>
      </c>
      <c r="D6" s="18" t="s">
        <v>201</v>
      </c>
      <c r="E6" s="18" t="s">
        <v>201</v>
      </c>
      <c r="F6" s="18" t="s">
        <v>201</v>
      </c>
      <c r="G6" s="18" t="s">
        <v>201</v>
      </c>
    </row>
    <row r="7" spans="1:7" ht="15.75" thickBot="1">
      <c r="A7" s="36" t="s">
        <v>282</v>
      </c>
      <c r="B7" s="25">
        <v>1302000</v>
      </c>
      <c r="C7" s="25">
        <v>61848</v>
      </c>
      <c r="D7" s="18" t="s">
        <v>201</v>
      </c>
      <c r="E7" s="18" t="s">
        <v>201</v>
      </c>
      <c r="F7" s="18" t="s">
        <v>201</v>
      </c>
      <c r="G7" s="18" t="s">
        <v>201</v>
      </c>
    </row>
    <row r="8" spans="1:7" ht="15.75" thickBot="1">
      <c r="A8" s="36" t="s">
        <v>283</v>
      </c>
      <c r="B8" s="25">
        <v>2604000</v>
      </c>
      <c r="C8" s="18" t="s">
        <v>201</v>
      </c>
      <c r="D8" s="18" t="s">
        <v>201</v>
      </c>
      <c r="E8" s="25">
        <v>42950</v>
      </c>
      <c r="F8" s="18" t="s">
        <v>284</v>
      </c>
      <c r="G8" s="18" t="s">
        <v>201</v>
      </c>
    </row>
    <row r="9" spans="1:7" ht="15.75" thickBot="1">
      <c r="A9" s="36" t="s">
        <v>285</v>
      </c>
      <c r="B9" s="25">
        <v>2726000</v>
      </c>
      <c r="C9" s="18" t="s">
        <v>201</v>
      </c>
      <c r="D9" s="25">
        <v>67002</v>
      </c>
      <c r="E9" s="25">
        <v>67002</v>
      </c>
      <c r="F9" s="18" t="s">
        <v>284</v>
      </c>
      <c r="G9" s="25">
        <v>67002</v>
      </c>
    </row>
    <row r="10" spans="1:7" ht="15.75" thickBot="1">
      <c r="A10" s="36" t="s">
        <v>286</v>
      </c>
      <c r="B10" s="25">
        <v>5087000</v>
      </c>
      <c r="C10" s="25">
        <v>549760</v>
      </c>
      <c r="D10" s="18" t="s">
        <v>201</v>
      </c>
      <c r="E10" s="18" t="s">
        <v>201</v>
      </c>
      <c r="F10" s="18" t="s">
        <v>201</v>
      </c>
      <c r="G10" s="25">
        <v>1023298</v>
      </c>
    </row>
    <row r="11" spans="1:7" ht="15.75" thickBot="1">
      <c r="A11" s="36" t="s">
        <v>287</v>
      </c>
      <c r="B11" s="25">
        <v>13097000</v>
      </c>
      <c r="C11" s="18" t="s">
        <v>201</v>
      </c>
      <c r="D11" s="18" t="s">
        <v>201</v>
      </c>
      <c r="E11" s="18" t="s">
        <v>201</v>
      </c>
      <c r="F11" s="18" t="s">
        <v>201</v>
      </c>
      <c r="G11" s="18" t="s">
        <v>201</v>
      </c>
    </row>
  </sheetData>
  <mergeCells count="9">
    <mergeCell ref="A1:G1"/>
    <mergeCell ref="A2:A3"/>
    <mergeCell ref="C2:G2"/>
    <mergeCell ref="B4:B5"/>
    <mergeCell ref="C4:C5"/>
    <mergeCell ref="D4:D5"/>
    <mergeCell ref="E4:E5"/>
    <mergeCell ref="F4:F5"/>
    <mergeCell ref="G4:G5"/>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8"/>
  <sheetViews>
    <sheetView workbookViewId="0">
      <selection sqref="A1:F1"/>
    </sheetView>
  </sheetViews>
  <sheetFormatPr defaultRowHeight="15"/>
  <cols>
    <col min="1" max="1" width="26.42578125" customWidth="1"/>
    <col min="2" max="2" width="18.5703125" customWidth="1"/>
    <col min="3" max="3" width="25.140625" customWidth="1"/>
    <col min="4" max="4" width="22" customWidth="1"/>
    <col min="5" max="5" width="29.140625" customWidth="1"/>
    <col min="6" max="6" width="16" customWidth="1"/>
  </cols>
  <sheetData>
    <row r="1" spans="1:6" ht="15.75" thickBot="1">
      <c r="A1" s="199" t="s">
        <v>365</v>
      </c>
      <c r="B1" s="199"/>
      <c r="C1" s="199"/>
      <c r="D1" s="199"/>
      <c r="E1" s="199"/>
      <c r="F1" s="199"/>
    </row>
    <row r="2" spans="1:6" ht="15.75" thickBot="1">
      <c r="A2" s="40" t="s">
        <v>288</v>
      </c>
      <c r="B2" s="50" t="s">
        <v>289</v>
      </c>
      <c r="C2" s="50" t="s">
        <v>290</v>
      </c>
      <c r="D2" s="50" t="s">
        <v>291</v>
      </c>
      <c r="E2" s="50" t="s">
        <v>292</v>
      </c>
      <c r="F2" s="50" t="s">
        <v>293</v>
      </c>
    </row>
    <row r="3" spans="1:6" ht="39" thickBot="1">
      <c r="A3" s="41" t="s">
        <v>294</v>
      </c>
      <c r="B3" s="51">
        <v>2446</v>
      </c>
      <c r="C3" s="51" t="s">
        <v>295</v>
      </c>
      <c r="D3" s="51">
        <v>583.36</v>
      </c>
      <c r="E3" s="52">
        <v>160400</v>
      </c>
      <c r="F3" s="51">
        <v>275</v>
      </c>
    </row>
    <row r="4" spans="1:6" ht="26.25" thickBot="1">
      <c r="A4" s="41" t="s">
        <v>296</v>
      </c>
      <c r="B4" s="51">
        <v>45432</v>
      </c>
      <c r="C4" s="51" t="s">
        <v>297</v>
      </c>
      <c r="D4" s="51">
        <v>583.36</v>
      </c>
      <c r="E4" s="52">
        <v>160400</v>
      </c>
      <c r="F4" s="51">
        <v>275</v>
      </c>
    </row>
    <row r="5" spans="1:6" ht="26.25" thickBot="1">
      <c r="A5" s="41" t="s">
        <v>298</v>
      </c>
      <c r="B5" s="51">
        <v>62264</v>
      </c>
      <c r="C5" s="51" t="s">
        <v>295</v>
      </c>
      <c r="D5" s="51">
        <v>595.70000000000005</v>
      </c>
      <c r="E5" s="52">
        <v>148900</v>
      </c>
      <c r="F5" s="51">
        <v>250</v>
      </c>
    </row>
    <row r="6" spans="1:6" ht="51.75" thickBot="1">
      <c r="A6" s="41" t="s">
        <v>299</v>
      </c>
      <c r="B6" s="53">
        <v>24052</v>
      </c>
      <c r="C6" s="51" t="s">
        <v>300</v>
      </c>
      <c r="D6" s="53">
        <v>5</v>
      </c>
      <c r="E6" s="52">
        <v>10000</v>
      </c>
      <c r="F6" s="54">
        <v>2000</v>
      </c>
    </row>
    <row r="7" spans="1:6" ht="26.25" thickBot="1">
      <c r="A7" s="41" t="s">
        <v>301</v>
      </c>
      <c r="B7" s="53">
        <v>41027</v>
      </c>
      <c r="C7" s="51" t="s">
        <v>4</v>
      </c>
      <c r="D7" s="53">
        <v>38.450000000000003</v>
      </c>
      <c r="E7" s="52">
        <v>85300</v>
      </c>
      <c r="F7" s="54">
        <v>2218</v>
      </c>
    </row>
    <row r="8" spans="1:6" ht="39" thickBot="1">
      <c r="A8" s="41" t="s">
        <v>302</v>
      </c>
      <c r="B8" s="53">
        <v>36573</v>
      </c>
      <c r="C8" s="51" t="s">
        <v>303</v>
      </c>
      <c r="D8" s="53">
        <v>5.48</v>
      </c>
      <c r="E8" s="52">
        <v>99600</v>
      </c>
      <c r="F8" s="54">
        <v>18175</v>
      </c>
    </row>
  </sheetData>
  <mergeCells count="1">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1"/>
  <sheetViews>
    <sheetView workbookViewId="0">
      <selection sqref="A1:F1"/>
    </sheetView>
  </sheetViews>
  <sheetFormatPr defaultRowHeight="15"/>
  <cols>
    <col min="1" max="1" width="21.140625" customWidth="1"/>
    <col min="5" max="5" width="12" customWidth="1"/>
    <col min="6" max="6" width="14" customWidth="1"/>
    <col min="7" max="7" width="19" customWidth="1"/>
    <col min="11" max="11" width="27.28515625" bestFit="1" customWidth="1"/>
    <col min="12" max="12" width="16.42578125" bestFit="1" customWidth="1"/>
  </cols>
  <sheetData>
    <row r="1" spans="1:12" ht="15.75" thickBot="1">
      <c r="A1" s="135" t="s">
        <v>342</v>
      </c>
      <c r="B1" s="135"/>
      <c r="C1" s="135"/>
      <c r="D1" s="135"/>
      <c r="E1" s="135"/>
      <c r="F1" s="135"/>
    </row>
    <row r="2" spans="1:12" ht="15.75" thickBot="1">
      <c r="A2" s="124" t="s">
        <v>746</v>
      </c>
      <c r="B2" s="121" t="s">
        <v>20</v>
      </c>
      <c r="C2" s="127"/>
      <c r="D2" s="122"/>
      <c r="E2" s="128" t="s">
        <v>21</v>
      </c>
      <c r="F2" s="129"/>
    </row>
    <row r="3" spans="1:12" ht="26.25" thickBot="1">
      <c r="A3" s="125"/>
      <c r="B3" s="14" t="s">
        <v>22</v>
      </c>
      <c r="C3" s="7" t="s">
        <v>23</v>
      </c>
      <c r="D3" s="7" t="s">
        <v>24</v>
      </c>
      <c r="E3" s="130"/>
      <c r="F3" s="131"/>
      <c r="K3" s="197" t="s">
        <v>746</v>
      </c>
      <c r="L3" s="198" t="s">
        <v>823</v>
      </c>
    </row>
    <row r="4" spans="1:12" ht="26.25" thickBot="1">
      <c r="A4" s="126"/>
      <c r="B4" s="132" t="s">
        <v>25</v>
      </c>
      <c r="C4" s="133"/>
      <c r="D4" s="134"/>
      <c r="E4" s="7" t="s">
        <v>26</v>
      </c>
      <c r="F4" s="7" t="s">
        <v>27</v>
      </c>
      <c r="K4" s="197"/>
      <c r="L4" s="198" t="s">
        <v>25</v>
      </c>
    </row>
    <row r="5" spans="1:12" ht="15.75" thickBot="1">
      <c r="A5" s="3" t="s">
        <v>3</v>
      </c>
      <c r="B5" s="195">
        <f t="shared" ref="B5:B21" si="0">100-L5</f>
        <v>23</v>
      </c>
      <c r="C5" s="195">
        <f>L5-D5</f>
        <v>68.5</v>
      </c>
      <c r="D5" s="15">
        <v>8.5</v>
      </c>
      <c r="E5" s="15">
        <v>33.4</v>
      </c>
      <c r="F5" s="18">
        <v>0.2</v>
      </c>
      <c r="K5" t="s">
        <v>3</v>
      </c>
      <c r="L5" s="196">
        <v>77</v>
      </c>
    </row>
    <row r="6" spans="1:12" ht="26.25" thickBot="1">
      <c r="A6" s="3" t="s">
        <v>4</v>
      </c>
      <c r="B6" s="195">
        <f t="shared" si="0"/>
        <v>25</v>
      </c>
      <c r="C6" s="195">
        <f t="shared" ref="C6:C21" si="1">L6-D6</f>
        <v>66.3</v>
      </c>
      <c r="D6" s="15">
        <v>8.6999999999999993</v>
      </c>
      <c r="E6" s="15">
        <v>34.700000000000003</v>
      </c>
      <c r="F6" s="18">
        <v>0.1</v>
      </c>
      <c r="K6" t="s">
        <v>4</v>
      </c>
      <c r="L6" s="196">
        <v>75</v>
      </c>
    </row>
    <row r="7" spans="1:12" ht="15.75" thickBot="1">
      <c r="A7" s="13" t="s">
        <v>5</v>
      </c>
      <c r="B7" s="195">
        <f t="shared" si="0"/>
        <v>21</v>
      </c>
      <c r="C7" s="195">
        <f t="shared" si="1"/>
        <v>62.9</v>
      </c>
      <c r="D7" s="15">
        <v>16.100000000000001</v>
      </c>
      <c r="E7" s="15">
        <v>48</v>
      </c>
      <c r="F7" s="18">
        <v>4.9000000000000004</v>
      </c>
      <c r="K7" t="s">
        <v>5</v>
      </c>
      <c r="L7" s="196">
        <v>79</v>
      </c>
    </row>
    <row r="8" spans="1:12" ht="15.75" thickBot="1">
      <c r="A8" s="13" t="s">
        <v>6</v>
      </c>
      <c r="B8" s="195">
        <f t="shared" si="0"/>
        <v>0</v>
      </c>
      <c r="C8" s="195">
        <f t="shared" si="1"/>
        <v>100</v>
      </c>
      <c r="D8" s="15">
        <v>0</v>
      </c>
      <c r="E8" s="15" t="s">
        <v>28</v>
      </c>
      <c r="F8" s="18" t="s">
        <v>28</v>
      </c>
      <c r="K8" t="s">
        <v>6</v>
      </c>
      <c r="L8" s="196">
        <v>100</v>
      </c>
    </row>
    <row r="9" spans="1:12" ht="15.75" thickBot="1">
      <c r="A9" s="13" t="s">
        <v>7</v>
      </c>
      <c r="B9" s="195">
        <f t="shared" si="0"/>
        <v>16.5</v>
      </c>
      <c r="C9" s="195">
        <f t="shared" si="1"/>
        <v>68.3</v>
      </c>
      <c r="D9" s="15">
        <v>15.2</v>
      </c>
      <c r="E9" s="15">
        <v>37.6</v>
      </c>
      <c r="F9" s="18">
        <v>7.6</v>
      </c>
      <c r="K9" t="s">
        <v>7</v>
      </c>
      <c r="L9" s="196">
        <v>83.5</v>
      </c>
    </row>
    <row r="10" spans="1:12" ht="15.75" thickBot="1">
      <c r="A10" s="13" t="s">
        <v>8</v>
      </c>
      <c r="B10" s="195">
        <f t="shared" si="0"/>
        <v>4.7000000000000028</v>
      </c>
      <c r="C10" s="195">
        <f t="shared" si="1"/>
        <v>80.5</v>
      </c>
      <c r="D10" s="15">
        <v>14.8</v>
      </c>
      <c r="E10" s="15">
        <v>41.5</v>
      </c>
      <c r="F10" s="18">
        <v>8.5</v>
      </c>
      <c r="K10" t="s">
        <v>8</v>
      </c>
      <c r="L10" s="196">
        <v>95.3</v>
      </c>
    </row>
    <row r="11" spans="1:12" ht="15.75" thickBot="1">
      <c r="A11" s="13" t="s">
        <v>9</v>
      </c>
      <c r="B11" s="195">
        <f t="shared" si="0"/>
        <v>25</v>
      </c>
      <c r="C11" s="195">
        <f t="shared" si="1"/>
        <v>65.599999999999994</v>
      </c>
      <c r="D11" s="15">
        <v>9.4</v>
      </c>
      <c r="E11" s="15">
        <v>36.1</v>
      </c>
      <c r="F11" s="18">
        <v>3.3</v>
      </c>
      <c r="K11" t="s">
        <v>9</v>
      </c>
      <c r="L11" s="196">
        <v>75</v>
      </c>
    </row>
    <row r="12" spans="1:12" ht="15.75" thickBot="1">
      <c r="A12" s="13" t="s">
        <v>10</v>
      </c>
      <c r="B12" s="195">
        <f t="shared" si="0"/>
        <v>26.299999999999997</v>
      </c>
      <c r="C12" s="195">
        <f t="shared" si="1"/>
        <v>64.400000000000006</v>
      </c>
      <c r="D12" s="15">
        <v>9.3000000000000007</v>
      </c>
      <c r="E12" s="15">
        <v>32.5</v>
      </c>
      <c r="F12" s="18">
        <v>1.9</v>
      </c>
      <c r="K12" t="s">
        <v>10</v>
      </c>
      <c r="L12" s="196">
        <v>73.7</v>
      </c>
    </row>
    <row r="13" spans="1:12" ht="15.75" thickBot="1">
      <c r="A13" s="13" t="s">
        <v>11</v>
      </c>
      <c r="B13" s="195">
        <f t="shared" si="0"/>
        <v>17.099999999999994</v>
      </c>
      <c r="C13" s="195">
        <f t="shared" si="1"/>
        <v>71.400000000000006</v>
      </c>
      <c r="D13" s="15">
        <v>11.5</v>
      </c>
      <c r="E13" s="15">
        <v>43.2</v>
      </c>
      <c r="F13" s="18">
        <v>4.5</v>
      </c>
      <c r="K13" t="s">
        <v>11</v>
      </c>
      <c r="L13" s="196">
        <v>82.9</v>
      </c>
    </row>
    <row r="14" spans="1:12" ht="15.75" thickBot="1">
      <c r="A14" s="3" t="s">
        <v>12</v>
      </c>
      <c r="B14" s="195">
        <f t="shared" si="0"/>
        <v>18.599999999999994</v>
      </c>
      <c r="C14" s="195">
        <f t="shared" si="1"/>
        <v>75.900000000000006</v>
      </c>
      <c r="D14" s="15">
        <v>5.5</v>
      </c>
      <c r="E14" s="15">
        <v>39.1</v>
      </c>
      <c r="F14" s="18">
        <v>6.5</v>
      </c>
      <c r="K14" t="s">
        <v>12</v>
      </c>
      <c r="L14" s="196">
        <v>81.400000000000006</v>
      </c>
    </row>
    <row r="15" spans="1:12" ht="15.75" thickBot="1">
      <c r="A15" s="13" t="s">
        <v>13</v>
      </c>
      <c r="B15" s="195">
        <f t="shared" si="0"/>
        <v>19.799999999999997</v>
      </c>
      <c r="C15" s="195">
        <f t="shared" si="1"/>
        <v>61.400000000000006</v>
      </c>
      <c r="D15" s="15">
        <v>18.8</v>
      </c>
      <c r="E15" s="15">
        <v>43.9</v>
      </c>
      <c r="F15" s="18">
        <v>7.3</v>
      </c>
      <c r="K15" t="s">
        <v>13</v>
      </c>
      <c r="L15" s="196">
        <v>80.2</v>
      </c>
    </row>
    <row r="16" spans="1:12" ht="26.25" thickBot="1">
      <c r="A16" s="3" t="s">
        <v>14</v>
      </c>
      <c r="B16" s="195">
        <f t="shared" si="0"/>
        <v>22.5</v>
      </c>
      <c r="C16" s="195">
        <f t="shared" si="1"/>
        <v>70.3</v>
      </c>
      <c r="D16" s="15">
        <v>7.2</v>
      </c>
      <c r="E16" s="15">
        <v>30.6</v>
      </c>
      <c r="F16" s="18">
        <v>0.2</v>
      </c>
      <c r="K16" t="s">
        <v>14</v>
      </c>
      <c r="L16" s="196">
        <v>77.5</v>
      </c>
    </row>
    <row r="17" spans="1:12" ht="15.75" thickBot="1">
      <c r="A17" s="13" t="s">
        <v>15</v>
      </c>
      <c r="B17" s="195">
        <f t="shared" si="0"/>
        <v>24.799999999999997</v>
      </c>
      <c r="C17" s="195">
        <f t="shared" si="1"/>
        <v>67.5</v>
      </c>
      <c r="D17" s="15">
        <v>7.7</v>
      </c>
      <c r="E17" s="15">
        <v>27.4</v>
      </c>
      <c r="F17" s="18">
        <v>1.2</v>
      </c>
      <c r="K17" t="s">
        <v>15</v>
      </c>
      <c r="L17" s="196">
        <v>75.2</v>
      </c>
    </row>
    <row r="18" spans="1:12" ht="15.75" thickBot="1">
      <c r="A18" s="3" t="s">
        <v>16</v>
      </c>
      <c r="B18" s="195">
        <f>100-L18</f>
        <v>22.599999999999994</v>
      </c>
      <c r="C18" s="195">
        <f t="shared" si="1"/>
        <v>69.300000000000011</v>
      </c>
      <c r="D18" s="15">
        <v>8.1</v>
      </c>
      <c r="E18" s="15">
        <v>32.6</v>
      </c>
      <c r="F18" s="18">
        <v>0.2</v>
      </c>
      <c r="K18" t="s">
        <v>16</v>
      </c>
      <c r="L18" s="196">
        <v>77.400000000000006</v>
      </c>
    </row>
    <row r="19" spans="1:12" ht="15.75" thickBot="1">
      <c r="A19" s="3" t="s">
        <v>17</v>
      </c>
      <c r="B19" s="195">
        <f t="shared" ref="B19:B21" si="2">100-L19</f>
        <v>20.400000000000006</v>
      </c>
      <c r="C19" s="195">
        <f t="shared" si="1"/>
        <v>67</v>
      </c>
      <c r="D19" s="15">
        <v>12.6</v>
      </c>
      <c r="E19" s="15">
        <v>40.5</v>
      </c>
      <c r="F19" s="18">
        <v>0.6</v>
      </c>
      <c r="K19" t="s">
        <v>17</v>
      </c>
      <c r="L19" s="196">
        <v>79.599999999999994</v>
      </c>
    </row>
    <row r="20" spans="1:12" ht="15.75" thickBot="1">
      <c r="A20" s="13" t="s">
        <v>18</v>
      </c>
      <c r="B20" s="195">
        <f t="shared" si="2"/>
        <v>12.099999999999994</v>
      </c>
      <c r="C20" s="195">
        <f t="shared" si="1"/>
        <v>70.600000000000009</v>
      </c>
      <c r="D20" s="15">
        <v>17.3</v>
      </c>
      <c r="E20" s="15">
        <v>41.1</v>
      </c>
      <c r="F20" s="18">
        <v>6.1</v>
      </c>
      <c r="K20" t="s">
        <v>18</v>
      </c>
      <c r="L20" s="196">
        <v>87.9</v>
      </c>
    </row>
    <row r="21" spans="1:12" ht="15.75" thickBot="1">
      <c r="A21" s="3" t="s">
        <v>19</v>
      </c>
      <c r="B21" s="195">
        <f t="shared" si="2"/>
        <v>15.900000000000006</v>
      </c>
      <c r="C21" s="195">
        <f t="shared" si="1"/>
        <v>75.199999999999989</v>
      </c>
      <c r="D21" s="15">
        <v>8.9</v>
      </c>
      <c r="E21" s="15">
        <v>40</v>
      </c>
      <c r="F21" s="18">
        <v>11</v>
      </c>
      <c r="K21" t="s">
        <v>19</v>
      </c>
      <c r="L21" s="196">
        <v>84.1</v>
      </c>
    </row>
  </sheetData>
  <mergeCells count="6">
    <mergeCell ref="K3:K4"/>
    <mergeCell ref="A2:A4"/>
    <mergeCell ref="B2:D2"/>
    <mergeCell ref="E2:F3"/>
    <mergeCell ref="B4:D4"/>
    <mergeCell ref="A1:F1"/>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16"/>
  <sheetViews>
    <sheetView workbookViewId="0">
      <selection sqref="A1:C1"/>
    </sheetView>
  </sheetViews>
  <sheetFormatPr defaultRowHeight="15"/>
  <cols>
    <col min="1" max="1" width="36.7109375" customWidth="1"/>
    <col min="2" max="2" width="21.28515625" customWidth="1"/>
    <col min="3" max="3" width="44.140625" customWidth="1"/>
    <col min="5" max="5" width="46.140625" customWidth="1"/>
    <col min="6" max="6" width="62.85546875" customWidth="1"/>
  </cols>
  <sheetData>
    <row r="1" spans="1:6" ht="15.75" thickBot="1">
      <c r="A1" s="123" t="s">
        <v>367</v>
      </c>
      <c r="B1" s="123"/>
      <c r="C1" s="123"/>
      <c r="E1" s="123" t="s">
        <v>366</v>
      </c>
      <c r="F1" s="123"/>
    </row>
    <row r="2" spans="1:6" ht="26.25" customHeight="1" thickBot="1">
      <c r="A2" s="55" t="s">
        <v>304</v>
      </c>
      <c r="B2" s="57" t="s">
        <v>305</v>
      </c>
      <c r="C2" s="58" t="s">
        <v>306</v>
      </c>
      <c r="E2" s="55" t="s">
        <v>304</v>
      </c>
      <c r="F2" s="57" t="s">
        <v>319</v>
      </c>
    </row>
    <row r="3" spans="1:6" ht="15.75" thickBot="1">
      <c r="A3" s="5" t="s">
        <v>307</v>
      </c>
      <c r="B3" s="59">
        <v>640</v>
      </c>
      <c r="C3" s="60">
        <v>35541502</v>
      </c>
      <c r="E3" s="5" t="s">
        <v>307</v>
      </c>
      <c r="F3" s="60">
        <v>113673584</v>
      </c>
    </row>
    <row r="4" spans="1:6" ht="15.75" thickBot="1">
      <c r="A4" s="5" t="s">
        <v>308</v>
      </c>
      <c r="B4" s="59">
        <v>121</v>
      </c>
      <c r="C4" s="60">
        <v>6303251</v>
      </c>
      <c r="E4" s="5" t="s">
        <v>308</v>
      </c>
      <c r="F4" s="60">
        <v>18855269</v>
      </c>
    </row>
    <row r="5" spans="1:6" ht="15.75" thickBot="1">
      <c r="A5" s="5" t="s">
        <v>309</v>
      </c>
      <c r="B5" s="59">
        <v>102</v>
      </c>
      <c r="C5" s="60">
        <v>5673103</v>
      </c>
      <c r="E5" s="5" t="s">
        <v>309</v>
      </c>
      <c r="F5" s="60">
        <v>18144478</v>
      </c>
    </row>
    <row r="6" spans="1:6" ht="15.75" thickBot="1">
      <c r="A6" s="5" t="s">
        <v>310</v>
      </c>
      <c r="B6" s="59">
        <v>778</v>
      </c>
      <c r="C6" s="60">
        <v>43929775</v>
      </c>
      <c r="E6" s="5" t="s">
        <v>310</v>
      </c>
      <c r="F6" s="60">
        <v>85848160</v>
      </c>
    </row>
    <row r="7" spans="1:6" ht="15.75" thickBot="1">
      <c r="A7" s="5" t="s">
        <v>311</v>
      </c>
      <c r="B7" s="60">
        <v>7095</v>
      </c>
      <c r="C7" s="60">
        <v>390244977</v>
      </c>
      <c r="E7" s="5" t="s">
        <v>311</v>
      </c>
      <c r="F7" s="60">
        <v>1162499948</v>
      </c>
    </row>
    <row r="8" spans="1:6" ht="15.75" thickBot="1">
      <c r="A8" s="5" t="s">
        <v>312</v>
      </c>
      <c r="B8" s="59">
        <v>36</v>
      </c>
      <c r="C8" s="60">
        <v>2197171</v>
      </c>
      <c r="E8" s="5" t="s">
        <v>312</v>
      </c>
      <c r="F8" s="60">
        <v>7802295</v>
      </c>
    </row>
    <row r="9" spans="1:6" ht="15.75" thickBot="1">
      <c r="A9" s="5" t="s">
        <v>313</v>
      </c>
      <c r="B9" s="59">
        <v>489</v>
      </c>
      <c r="C9" s="60">
        <v>26269929</v>
      </c>
      <c r="E9" s="5" t="s">
        <v>313</v>
      </c>
      <c r="F9" s="60">
        <v>76013661</v>
      </c>
    </row>
    <row r="10" spans="1:6" ht="15.75" thickBot="1">
      <c r="A10" s="5" t="s">
        <v>314</v>
      </c>
      <c r="B10" s="59">
        <v>174</v>
      </c>
      <c r="C10" s="60">
        <v>9159755</v>
      </c>
      <c r="E10" s="5" t="s">
        <v>314</v>
      </c>
      <c r="F10" s="60">
        <v>26880990</v>
      </c>
    </row>
    <row r="11" spans="1:6" ht="15.75" thickBot="1">
      <c r="A11" s="5" t="s">
        <v>315</v>
      </c>
      <c r="B11" s="59">
        <v>643</v>
      </c>
      <c r="C11" s="60">
        <v>41334149</v>
      </c>
      <c r="E11" s="5" t="s">
        <v>315</v>
      </c>
      <c r="F11" s="60">
        <v>132078813</v>
      </c>
    </row>
    <row r="12" spans="1:6" ht="15.75" thickBot="1">
      <c r="A12" s="5" t="s">
        <v>316</v>
      </c>
      <c r="B12" s="59">
        <v>292</v>
      </c>
      <c r="C12" s="60">
        <v>17962053</v>
      </c>
      <c r="E12" s="5" t="s">
        <v>316</v>
      </c>
      <c r="F12" s="60">
        <v>63784408</v>
      </c>
    </row>
    <row r="13" spans="1:6" ht="15.75" thickBot="1">
      <c r="A13" s="5" t="s">
        <v>317</v>
      </c>
      <c r="B13" s="59">
        <v>839</v>
      </c>
      <c r="C13" s="60">
        <v>43741939</v>
      </c>
      <c r="E13" s="5" t="s">
        <v>317</v>
      </c>
      <c r="F13" s="60">
        <v>117265500</v>
      </c>
    </row>
    <row r="14" spans="1:6" ht="15.75" thickBot="1">
      <c r="A14" s="5" t="s">
        <v>143</v>
      </c>
      <c r="B14" s="59">
        <v>96</v>
      </c>
      <c r="C14" s="60">
        <v>4949579</v>
      </c>
      <c r="E14" s="5" t="s">
        <v>143</v>
      </c>
      <c r="F14" s="60">
        <v>14286040</v>
      </c>
    </row>
    <row r="15" spans="1:6" ht="15.75" thickBot="1">
      <c r="A15" s="56" t="s">
        <v>268</v>
      </c>
      <c r="B15" s="60">
        <v>11305</v>
      </c>
      <c r="C15" s="60">
        <v>627307182</v>
      </c>
      <c r="E15" s="56" t="s">
        <v>268</v>
      </c>
      <c r="F15" s="60">
        <v>1837133147</v>
      </c>
    </row>
    <row r="16" spans="1:6" ht="15.75" thickBot="1">
      <c r="A16" s="56" t="s">
        <v>318</v>
      </c>
      <c r="B16" s="60">
        <v>1256</v>
      </c>
      <c r="C16" s="60">
        <v>69700798</v>
      </c>
      <c r="E16" s="56" t="s">
        <v>318</v>
      </c>
      <c r="F16" s="60">
        <v>204125905</v>
      </c>
    </row>
  </sheetData>
  <mergeCells count="2">
    <mergeCell ref="A1:C1"/>
    <mergeCell ref="E1:F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4:W114"/>
  <sheetViews>
    <sheetView workbookViewId="0"/>
  </sheetViews>
  <sheetFormatPr defaultRowHeight="15"/>
  <cols>
    <col min="1" max="1" width="33.140625" bestFit="1" customWidth="1"/>
    <col min="2" max="2" width="21.7109375" customWidth="1"/>
    <col min="4" max="4" width="12.140625" customWidth="1"/>
    <col min="5" max="5" width="8.42578125" customWidth="1"/>
    <col min="6" max="6" width="9.140625" customWidth="1"/>
    <col min="7" max="7" width="8.5703125" customWidth="1"/>
    <col min="8" max="8" width="11.7109375" customWidth="1"/>
    <col min="9" max="9" width="10.140625" customWidth="1"/>
    <col min="11" max="11" width="7.7109375" customWidth="1"/>
    <col min="12" max="12" width="9.42578125" customWidth="1"/>
    <col min="13" max="13" width="8.28515625" customWidth="1"/>
    <col min="15" max="15" width="8.5703125" customWidth="1"/>
    <col min="16" max="16" width="11.28515625" customWidth="1"/>
    <col min="17" max="17" width="9" customWidth="1"/>
    <col min="18" max="18" width="10.7109375" customWidth="1"/>
    <col min="19" max="19" width="14.28515625" customWidth="1"/>
    <col min="20" max="20" width="13.140625" customWidth="1"/>
    <col min="21" max="21" width="10.85546875" customWidth="1"/>
    <col min="22" max="22" width="15.28515625" customWidth="1"/>
    <col min="23" max="23" width="19.28515625" customWidth="1"/>
    <col min="24" max="24" width="12.28515625" customWidth="1"/>
    <col min="25" max="25" width="12" customWidth="1"/>
    <col min="26" max="26" width="13.85546875" customWidth="1"/>
    <col min="27" max="27" width="12.28515625" customWidth="1"/>
    <col min="28" max="28" width="12.85546875" customWidth="1"/>
    <col min="30" max="30" width="13" customWidth="1"/>
    <col min="31" max="31" width="14.5703125" customWidth="1"/>
  </cols>
  <sheetData>
    <row r="14" spans="1:23" ht="15" customHeight="1">
      <c r="A14" s="201"/>
      <c r="B14" s="202"/>
      <c r="C14" s="203" t="s">
        <v>736</v>
      </c>
      <c r="D14" s="204" t="s">
        <v>745</v>
      </c>
      <c r="E14" s="204"/>
      <c r="F14" s="204"/>
      <c r="G14" s="204"/>
      <c r="H14" s="204"/>
      <c r="I14" s="204"/>
      <c r="J14" s="204"/>
      <c r="K14" s="204"/>
      <c r="L14" s="204"/>
      <c r="M14" s="204"/>
      <c r="N14" s="204" t="s">
        <v>744</v>
      </c>
      <c r="O14" s="204"/>
      <c r="P14" s="204"/>
      <c r="Q14" s="204"/>
      <c r="R14" s="204"/>
      <c r="S14" s="204"/>
      <c r="T14" s="204"/>
      <c r="U14" s="204"/>
      <c r="V14" s="204"/>
      <c r="W14" s="204"/>
    </row>
    <row r="15" spans="1:23" ht="20.25" customHeight="1">
      <c r="A15" s="205"/>
      <c r="B15" s="206"/>
      <c r="C15" s="207"/>
      <c r="D15" s="208" t="s">
        <v>736</v>
      </c>
      <c r="E15" s="208" t="s">
        <v>743</v>
      </c>
      <c r="F15" s="208" t="s">
        <v>742</v>
      </c>
      <c r="G15" s="208" t="s">
        <v>741</v>
      </c>
      <c r="H15" s="208" t="s">
        <v>740</v>
      </c>
      <c r="I15" s="208" t="s">
        <v>739</v>
      </c>
      <c r="J15" s="208" t="s">
        <v>738</v>
      </c>
      <c r="K15" s="204" t="s">
        <v>737</v>
      </c>
      <c r="L15" s="204"/>
      <c r="M15" s="204"/>
      <c r="N15" s="208" t="s">
        <v>736</v>
      </c>
      <c r="O15" s="208" t="s">
        <v>743</v>
      </c>
      <c r="P15" s="208" t="s">
        <v>742</v>
      </c>
      <c r="Q15" s="208" t="s">
        <v>741</v>
      </c>
      <c r="R15" s="208" t="s">
        <v>740</v>
      </c>
      <c r="S15" s="208" t="s">
        <v>739</v>
      </c>
      <c r="T15" s="208" t="s">
        <v>738</v>
      </c>
      <c r="U15" s="204" t="s">
        <v>737</v>
      </c>
      <c r="V15" s="204"/>
      <c r="W15" s="204"/>
    </row>
    <row r="16" spans="1:23" ht="41.25" customHeight="1">
      <c r="A16" s="205"/>
      <c r="B16" s="206"/>
      <c r="C16" s="209"/>
      <c r="D16" s="210"/>
      <c r="E16" s="210"/>
      <c r="F16" s="210"/>
      <c r="G16" s="210"/>
      <c r="H16" s="210"/>
      <c r="I16" s="210"/>
      <c r="J16" s="210"/>
      <c r="K16" s="211" t="s">
        <v>736</v>
      </c>
      <c r="L16" s="211" t="s">
        <v>735</v>
      </c>
      <c r="M16" s="211" t="s">
        <v>734</v>
      </c>
      <c r="N16" s="210"/>
      <c r="O16" s="210"/>
      <c r="P16" s="210"/>
      <c r="Q16" s="210"/>
      <c r="R16" s="210"/>
      <c r="S16" s="210"/>
      <c r="T16" s="210"/>
      <c r="U16" s="211" t="s">
        <v>736</v>
      </c>
      <c r="V16" s="211" t="s">
        <v>735</v>
      </c>
      <c r="W16" s="211" t="s">
        <v>734</v>
      </c>
    </row>
    <row r="17" spans="1:23">
      <c r="A17" s="212" t="s">
        <v>461</v>
      </c>
      <c r="B17" s="212" t="s">
        <v>471</v>
      </c>
      <c r="C17" s="212" t="s">
        <v>733</v>
      </c>
      <c r="D17" s="211" t="s">
        <v>732</v>
      </c>
      <c r="E17" s="211" t="s">
        <v>731</v>
      </c>
      <c r="F17" s="211" t="s">
        <v>730</v>
      </c>
      <c r="G17" s="211" t="s">
        <v>729</v>
      </c>
      <c r="H17" s="211" t="s">
        <v>728</v>
      </c>
      <c r="I17" s="211" t="s">
        <v>727</v>
      </c>
      <c r="J17" s="211" t="s">
        <v>726</v>
      </c>
      <c r="K17" s="211" t="s">
        <v>725</v>
      </c>
      <c r="L17" s="211" t="s">
        <v>520</v>
      </c>
      <c r="M17" s="211" t="s">
        <v>724</v>
      </c>
      <c r="N17" s="211" t="s">
        <v>723</v>
      </c>
      <c r="O17" s="211" t="s">
        <v>722</v>
      </c>
      <c r="P17" s="211" t="s">
        <v>721</v>
      </c>
      <c r="Q17" s="211" t="s">
        <v>720</v>
      </c>
      <c r="R17" s="211" t="s">
        <v>719</v>
      </c>
      <c r="S17" s="211" t="s">
        <v>718</v>
      </c>
      <c r="T17" s="211" t="s">
        <v>717</v>
      </c>
      <c r="U17" s="211" t="s">
        <v>716</v>
      </c>
      <c r="V17" s="211" t="s">
        <v>715</v>
      </c>
      <c r="W17" s="211" t="s">
        <v>714</v>
      </c>
    </row>
    <row r="18" spans="1:23" ht="15" customHeight="1">
      <c r="A18" s="212" t="s">
        <v>461</v>
      </c>
      <c r="B18" s="212" t="s">
        <v>470</v>
      </c>
      <c r="C18" s="212" t="s">
        <v>607</v>
      </c>
      <c r="D18" s="211">
        <v>117</v>
      </c>
      <c r="E18" s="211">
        <v>283</v>
      </c>
      <c r="F18" s="211">
        <v>604</v>
      </c>
      <c r="G18" s="213">
        <v>1315</v>
      </c>
      <c r="H18" s="211">
        <v>918</v>
      </c>
      <c r="I18" s="211">
        <v>304</v>
      </c>
      <c r="J18" s="211">
        <v>382</v>
      </c>
      <c r="K18" s="211" t="s">
        <v>713</v>
      </c>
      <c r="L18" s="211">
        <v>248</v>
      </c>
      <c r="M18" s="211" t="s">
        <v>712</v>
      </c>
      <c r="N18" s="211">
        <v>117</v>
      </c>
      <c r="O18" s="211" t="s">
        <v>711</v>
      </c>
      <c r="P18" s="211">
        <v>357</v>
      </c>
      <c r="Q18" s="211">
        <v>515</v>
      </c>
      <c r="R18" s="211">
        <v>423</v>
      </c>
      <c r="S18" s="211">
        <v>179</v>
      </c>
      <c r="T18" s="211">
        <v>904</v>
      </c>
      <c r="U18" s="211" t="s">
        <v>710</v>
      </c>
      <c r="V18" s="211">
        <v>497</v>
      </c>
      <c r="W18" s="211" t="s">
        <v>709</v>
      </c>
    </row>
    <row r="19" spans="1:23" ht="15" customHeight="1">
      <c r="A19" s="212" t="s">
        <v>449</v>
      </c>
      <c r="B19" s="212" t="s">
        <v>471</v>
      </c>
      <c r="C19" s="212" t="s">
        <v>708</v>
      </c>
      <c r="D19" s="211" t="s">
        <v>707</v>
      </c>
      <c r="E19" s="211" t="s">
        <v>706</v>
      </c>
      <c r="F19" s="211" t="s">
        <v>705</v>
      </c>
      <c r="G19" s="211" t="s">
        <v>704</v>
      </c>
      <c r="H19" s="211" t="s">
        <v>703</v>
      </c>
      <c r="I19" s="211" t="s">
        <v>702</v>
      </c>
      <c r="J19" s="211" t="s">
        <v>701</v>
      </c>
      <c r="K19" s="211" t="s">
        <v>700</v>
      </c>
      <c r="L19" s="211" t="s">
        <v>699</v>
      </c>
      <c r="M19" s="211" t="s">
        <v>698</v>
      </c>
      <c r="N19" s="211" t="s">
        <v>697</v>
      </c>
      <c r="O19" s="211" t="s">
        <v>696</v>
      </c>
      <c r="P19" s="211" t="s">
        <v>695</v>
      </c>
      <c r="Q19" s="211" t="s">
        <v>694</v>
      </c>
      <c r="R19" s="211" t="s">
        <v>693</v>
      </c>
      <c r="S19" s="211" t="s">
        <v>692</v>
      </c>
      <c r="T19" s="211" t="s">
        <v>691</v>
      </c>
      <c r="U19" s="211" t="s">
        <v>690</v>
      </c>
      <c r="V19" s="211" t="s">
        <v>689</v>
      </c>
      <c r="W19" s="211" t="s">
        <v>688</v>
      </c>
    </row>
    <row r="20" spans="1:23" ht="15" customHeight="1">
      <c r="A20" s="212" t="s">
        <v>449</v>
      </c>
      <c r="B20" s="212" t="s">
        <v>470</v>
      </c>
      <c r="C20" s="212" t="s">
        <v>607</v>
      </c>
      <c r="D20" s="211" t="s">
        <v>607</v>
      </c>
      <c r="E20" s="211">
        <v>191</v>
      </c>
      <c r="F20" s="211">
        <v>493</v>
      </c>
      <c r="G20" s="211">
        <v>869</v>
      </c>
      <c r="H20" s="211">
        <v>832</v>
      </c>
      <c r="I20" s="211">
        <v>277</v>
      </c>
      <c r="J20" s="211">
        <v>262</v>
      </c>
      <c r="K20" s="211" t="s">
        <v>687</v>
      </c>
      <c r="L20" s="211">
        <v>248</v>
      </c>
      <c r="M20" s="211" t="s">
        <v>686</v>
      </c>
      <c r="N20" s="211" t="s">
        <v>607</v>
      </c>
      <c r="O20" s="211" t="s">
        <v>685</v>
      </c>
      <c r="P20" s="211">
        <v>293</v>
      </c>
      <c r="Q20" s="211">
        <v>464</v>
      </c>
      <c r="R20" s="211">
        <v>418</v>
      </c>
      <c r="S20" s="211">
        <v>144</v>
      </c>
      <c r="T20" s="211">
        <v>725</v>
      </c>
      <c r="U20" s="211" t="s">
        <v>684</v>
      </c>
      <c r="V20" s="211">
        <v>429</v>
      </c>
      <c r="W20" s="211" t="s">
        <v>683</v>
      </c>
    </row>
    <row r="21" spans="1:23" ht="15" customHeight="1">
      <c r="A21" s="212" t="s">
        <v>453</v>
      </c>
      <c r="B21" s="212" t="s">
        <v>471</v>
      </c>
      <c r="C21" s="212" t="s">
        <v>682</v>
      </c>
      <c r="D21" s="211" t="s">
        <v>681</v>
      </c>
      <c r="E21" s="211" t="s">
        <v>680</v>
      </c>
      <c r="F21" s="211" t="s">
        <v>679</v>
      </c>
      <c r="G21" s="211" t="s">
        <v>678</v>
      </c>
      <c r="H21" s="211" t="s">
        <v>677</v>
      </c>
      <c r="I21" s="211" t="s">
        <v>485</v>
      </c>
      <c r="J21" s="211" t="s">
        <v>485</v>
      </c>
      <c r="K21" s="211" t="s">
        <v>486</v>
      </c>
      <c r="L21" s="211" t="s">
        <v>485</v>
      </c>
      <c r="M21" s="211" t="s">
        <v>486</v>
      </c>
      <c r="N21" s="211" t="s">
        <v>676</v>
      </c>
      <c r="O21" s="211" t="s">
        <v>676</v>
      </c>
      <c r="P21" s="211" t="s">
        <v>485</v>
      </c>
      <c r="Q21" s="211" t="s">
        <v>485</v>
      </c>
      <c r="R21" s="211" t="s">
        <v>485</v>
      </c>
      <c r="S21" s="211" t="s">
        <v>485</v>
      </c>
      <c r="T21" s="211" t="s">
        <v>485</v>
      </c>
      <c r="U21" s="211" t="s">
        <v>485</v>
      </c>
      <c r="V21" s="211" t="s">
        <v>485</v>
      </c>
      <c r="W21" s="211" t="s">
        <v>485</v>
      </c>
    </row>
    <row r="22" spans="1:23" ht="15" customHeight="1">
      <c r="A22" s="212" t="s">
        <v>453</v>
      </c>
      <c r="B22" s="212" t="s">
        <v>470</v>
      </c>
      <c r="C22" s="212" t="s">
        <v>675</v>
      </c>
      <c r="D22" s="211" t="s">
        <v>674</v>
      </c>
      <c r="E22" s="211">
        <v>173</v>
      </c>
      <c r="F22" s="211">
        <v>61</v>
      </c>
      <c r="G22" s="211">
        <v>47</v>
      </c>
      <c r="H22" s="211">
        <v>124</v>
      </c>
      <c r="I22" s="211">
        <v>9</v>
      </c>
      <c r="J22" s="211">
        <v>9</v>
      </c>
      <c r="K22" s="211" t="s">
        <v>673</v>
      </c>
      <c r="L22" s="211">
        <v>9</v>
      </c>
      <c r="M22" s="211" t="s">
        <v>673</v>
      </c>
      <c r="N22" s="211">
        <v>53</v>
      </c>
      <c r="O22" s="211" t="s">
        <v>672</v>
      </c>
      <c r="P22" s="211">
        <v>9</v>
      </c>
      <c r="Q22" s="211">
        <v>9</v>
      </c>
      <c r="R22" s="211">
        <v>9</v>
      </c>
      <c r="S22" s="211">
        <v>9</v>
      </c>
      <c r="T22" s="211">
        <v>9</v>
      </c>
      <c r="U22" s="211" t="s">
        <v>480</v>
      </c>
      <c r="V22" s="211">
        <v>9</v>
      </c>
      <c r="W22" s="211" t="s">
        <v>480</v>
      </c>
    </row>
    <row r="23" spans="1:23" ht="15" customHeight="1">
      <c r="A23" s="212" t="s">
        <v>451</v>
      </c>
      <c r="B23" s="212" t="s">
        <v>471</v>
      </c>
      <c r="C23" s="212" t="s">
        <v>671</v>
      </c>
      <c r="D23" s="211" t="s">
        <v>670</v>
      </c>
      <c r="E23" s="211" t="s">
        <v>669</v>
      </c>
      <c r="F23" s="211" t="s">
        <v>668</v>
      </c>
      <c r="G23" s="211" t="s">
        <v>667</v>
      </c>
      <c r="H23" s="211" t="s">
        <v>666</v>
      </c>
      <c r="I23" s="211" t="s">
        <v>665</v>
      </c>
      <c r="J23" s="211" t="s">
        <v>664</v>
      </c>
      <c r="K23" s="211" t="s">
        <v>663</v>
      </c>
      <c r="L23" s="211" t="s">
        <v>513</v>
      </c>
      <c r="M23" s="211" t="s">
        <v>662</v>
      </c>
      <c r="N23" s="211" t="s">
        <v>661</v>
      </c>
      <c r="O23" s="211" t="s">
        <v>660</v>
      </c>
      <c r="P23" s="211" t="s">
        <v>659</v>
      </c>
      <c r="Q23" s="211" t="s">
        <v>658</v>
      </c>
      <c r="R23" s="211" t="s">
        <v>501</v>
      </c>
      <c r="S23" s="211" t="s">
        <v>536</v>
      </c>
      <c r="T23" s="211" t="s">
        <v>657</v>
      </c>
      <c r="U23" s="211" t="s">
        <v>656</v>
      </c>
      <c r="V23" s="211" t="s">
        <v>655</v>
      </c>
      <c r="W23" s="211" t="s">
        <v>654</v>
      </c>
    </row>
    <row r="24" spans="1:23" ht="15" customHeight="1">
      <c r="A24" s="212" t="s">
        <v>451</v>
      </c>
      <c r="B24" s="212" t="s">
        <v>470</v>
      </c>
      <c r="C24" s="212" t="s">
        <v>607</v>
      </c>
      <c r="D24" s="211" t="s">
        <v>607</v>
      </c>
      <c r="E24" s="211">
        <v>122</v>
      </c>
      <c r="F24" s="211">
        <v>329</v>
      </c>
      <c r="G24" s="211">
        <v>540</v>
      </c>
      <c r="H24" s="211">
        <v>256</v>
      </c>
      <c r="I24" s="211">
        <v>66</v>
      </c>
      <c r="J24" s="211">
        <v>121</v>
      </c>
      <c r="K24" s="211" t="s">
        <v>653</v>
      </c>
      <c r="L24" s="211">
        <v>20</v>
      </c>
      <c r="M24" s="211" t="s">
        <v>652</v>
      </c>
      <c r="N24" s="211" t="s">
        <v>607</v>
      </c>
      <c r="O24" s="211" t="s">
        <v>651</v>
      </c>
      <c r="P24" s="211">
        <v>223</v>
      </c>
      <c r="Q24" s="211">
        <v>135</v>
      </c>
      <c r="R24" s="211">
        <v>19</v>
      </c>
      <c r="S24" s="211">
        <v>53</v>
      </c>
      <c r="T24" s="211">
        <v>340</v>
      </c>
      <c r="U24" s="211" t="s">
        <v>650</v>
      </c>
      <c r="V24" s="211">
        <v>112</v>
      </c>
      <c r="W24" s="211" t="s">
        <v>649</v>
      </c>
    </row>
    <row r="25" spans="1:23" ht="15" customHeight="1">
      <c r="A25" s="212" t="s">
        <v>448</v>
      </c>
      <c r="B25" s="212" t="s">
        <v>471</v>
      </c>
      <c r="C25" s="212" t="s">
        <v>648</v>
      </c>
      <c r="D25" s="211" t="s">
        <v>647</v>
      </c>
      <c r="E25" s="211" t="s">
        <v>646</v>
      </c>
      <c r="F25" s="211" t="s">
        <v>645</v>
      </c>
      <c r="G25" s="211" t="s">
        <v>644</v>
      </c>
      <c r="H25" s="211" t="s">
        <v>643</v>
      </c>
      <c r="I25" s="211" t="s">
        <v>642</v>
      </c>
      <c r="J25" s="211" t="s">
        <v>641</v>
      </c>
      <c r="K25" s="211" t="s">
        <v>640</v>
      </c>
      <c r="L25" s="211" t="s">
        <v>558</v>
      </c>
      <c r="M25" s="211" t="s">
        <v>639</v>
      </c>
      <c r="N25" s="211" t="s">
        <v>638</v>
      </c>
      <c r="O25" s="211" t="s">
        <v>637</v>
      </c>
      <c r="P25" s="211" t="s">
        <v>529</v>
      </c>
      <c r="Q25" s="211" t="s">
        <v>636</v>
      </c>
      <c r="R25" s="211" t="s">
        <v>535</v>
      </c>
      <c r="S25" s="211" t="s">
        <v>485</v>
      </c>
      <c r="T25" s="211" t="s">
        <v>635</v>
      </c>
      <c r="U25" s="211" t="s">
        <v>634</v>
      </c>
      <c r="V25" s="211" t="s">
        <v>633</v>
      </c>
      <c r="W25" s="211" t="s">
        <v>632</v>
      </c>
    </row>
    <row r="26" spans="1:23" ht="15" customHeight="1">
      <c r="A26" s="212" t="s">
        <v>448</v>
      </c>
      <c r="B26" s="212" t="s">
        <v>470</v>
      </c>
      <c r="C26" s="212" t="s">
        <v>607</v>
      </c>
      <c r="D26" s="211" t="s">
        <v>607</v>
      </c>
      <c r="E26" s="211">
        <v>69</v>
      </c>
      <c r="F26" s="211">
        <v>36</v>
      </c>
      <c r="G26" s="211">
        <v>312</v>
      </c>
      <c r="H26" s="211">
        <v>139</v>
      </c>
      <c r="I26" s="211">
        <v>57</v>
      </c>
      <c r="J26" s="211">
        <v>69</v>
      </c>
      <c r="K26" s="211" t="s">
        <v>631</v>
      </c>
      <c r="L26" s="211">
        <v>7</v>
      </c>
      <c r="M26" s="211" t="s">
        <v>631</v>
      </c>
      <c r="N26" s="211" t="s">
        <v>607</v>
      </c>
      <c r="O26" s="211" t="s">
        <v>630</v>
      </c>
      <c r="P26" s="211">
        <v>20</v>
      </c>
      <c r="Q26" s="211">
        <v>114</v>
      </c>
      <c r="R26" s="211">
        <v>4</v>
      </c>
      <c r="S26" s="211">
        <v>22</v>
      </c>
      <c r="T26" s="211">
        <v>151</v>
      </c>
      <c r="U26" s="211" t="s">
        <v>629</v>
      </c>
      <c r="V26" s="211">
        <v>77</v>
      </c>
      <c r="W26" s="211" t="s">
        <v>628</v>
      </c>
    </row>
    <row r="27" spans="1:23" ht="15" customHeight="1">
      <c r="A27" s="212" t="s">
        <v>460</v>
      </c>
      <c r="B27" s="212" t="s">
        <v>471</v>
      </c>
      <c r="C27" s="212" t="s">
        <v>627</v>
      </c>
      <c r="D27" s="211" t="s">
        <v>626</v>
      </c>
      <c r="E27" s="211" t="s">
        <v>625</v>
      </c>
      <c r="F27" s="211" t="s">
        <v>624</v>
      </c>
      <c r="G27" s="211" t="s">
        <v>623</v>
      </c>
      <c r="H27" s="211" t="s">
        <v>622</v>
      </c>
      <c r="I27" s="211" t="s">
        <v>621</v>
      </c>
      <c r="J27" s="211" t="s">
        <v>620</v>
      </c>
      <c r="K27" s="211" t="s">
        <v>619</v>
      </c>
      <c r="L27" s="211" t="s">
        <v>558</v>
      </c>
      <c r="M27" s="211" t="s">
        <v>618</v>
      </c>
      <c r="N27" s="211" t="s">
        <v>617</v>
      </c>
      <c r="O27" s="211" t="s">
        <v>616</v>
      </c>
      <c r="P27" s="211" t="s">
        <v>615</v>
      </c>
      <c r="Q27" s="211" t="s">
        <v>614</v>
      </c>
      <c r="R27" s="211" t="s">
        <v>571</v>
      </c>
      <c r="S27" s="211" t="s">
        <v>485</v>
      </c>
      <c r="T27" s="211" t="s">
        <v>613</v>
      </c>
      <c r="U27" s="211" t="s">
        <v>612</v>
      </c>
      <c r="V27" s="211" t="s">
        <v>611</v>
      </c>
      <c r="W27" s="211" t="s">
        <v>610</v>
      </c>
    </row>
    <row r="28" spans="1:23" ht="15" customHeight="1">
      <c r="A28" s="212" t="s">
        <v>460</v>
      </c>
      <c r="B28" s="212" t="s">
        <v>470</v>
      </c>
      <c r="C28" s="212" t="s">
        <v>607</v>
      </c>
      <c r="D28" s="211" t="s">
        <v>607</v>
      </c>
      <c r="E28" s="211">
        <v>89</v>
      </c>
      <c r="F28" s="211">
        <v>121</v>
      </c>
      <c r="G28" s="211">
        <v>386</v>
      </c>
      <c r="H28" s="211">
        <v>189</v>
      </c>
      <c r="I28" s="211">
        <v>58</v>
      </c>
      <c r="J28" s="211">
        <v>89</v>
      </c>
      <c r="K28" s="211" t="s">
        <v>609</v>
      </c>
      <c r="L28" s="211">
        <v>8</v>
      </c>
      <c r="M28" s="211" t="s">
        <v>608</v>
      </c>
      <c r="N28" s="211" t="s">
        <v>607</v>
      </c>
      <c r="O28" s="211" t="s">
        <v>606</v>
      </c>
      <c r="P28" s="211">
        <v>75</v>
      </c>
      <c r="Q28" s="211">
        <v>77</v>
      </c>
      <c r="R28" s="211">
        <v>7</v>
      </c>
      <c r="S28" s="211">
        <v>22</v>
      </c>
      <c r="T28" s="211">
        <v>172</v>
      </c>
      <c r="U28" s="211" t="s">
        <v>605</v>
      </c>
      <c r="V28" s="211">
        <v>49</v>
      </c>
      <c r="W28" s="211" t="s">
        <v>604</v>
      </c>
    </row>
    <row r="29" spans="1:23" ht="15" customHeight="1">
      <c r="A29" s="212" t="s">
        <v>452</v>
      </c>
      <c r="B29" s="212" t="s">
        <v>471</v>
      </c>
      <c r="C29" s="212" t="s">
        <v>603</v>
      </c>
      <c r="D29" s="211" t="s">
        <v>603</v>
      </c>
      <c r="E29" s="211" t="s">
        <v>602</v>
      </c>
      <c r="F29" s="211" t="s">
        <v>485</v>
      </c>
      <c r="G29" s="211" t="s">
        <v>601</v>
      </c>
      <c r="H29" s="211" t="s">
        <v>499</v>
      </c>
      <c r="I29" s="211" t="s">
        <v>485</v>
      </c>
      <c r="J29" s="211" t="s">
        <v>485</v>
      </c>
      <c r="K29" s="211" t="s">
        <v>498</v>
      </c>
      <c r="L29" s="211" t="s">
        <v>485</v>
      </c>
      <c r="M29" s="211" t="s">
        <v>498</v>
      </c>
      <c r="N29" s="211" t="s">
        <v>485</v>
      </c>
      <c r="O29" s="211" t="s">
        <v>485</v>
      </c>
      <c r="P29" s="211" t="s">
        <v>485</v>
      </c>
      <c r="Q29" s="211" t="s">
        <v>485</v>
      </c>
      <c r="R29" s="211" t="s">
        <v>485</v>
      </c>
      <c r="S29" s="211" t="s">
        <v>485</v>
      </c>
      <c r="T29" s="211" t="s">
        <v>485</v>
      </c>
      <c r="U29" s="211" t="s">
        <v>485</v>
      </c>
      <c r="V29" s="211" t="s">
        <v>485</v>
      </c>
      <c r="W29" s="211" t="s">
        <v>485</v>
      </c>
    </row>
    <row r="30" spans="1:23" ht="15" customHeight="1">
      <c r="A30" s="212" t="s">
        <v>452</v>
      </c>
      <c r="B30" s="212" t="s">
        <v>470</v>
      </c>
      <c r="C30" s="212" t="s">
        <v>512</v>
      </c>
      <c r="D30" s="211" t="s">
        <v>512</v>
      </c>
      <c r="E30" s="211">
        <v>46</v>
      </c>
      <c r="F30" s="211">
        <v>9</v>
      </c>
      <c r="G30" s="211">
        <v>15</v>
      </c>
      <c r="H30" s="211">
        <v>5</v>
      </c>
      <c r="I30" s="211">
        <v>9</v>
      </c>
      <c r="J30" s="211">
        <v>9</v>
      </c>
      <c r="K30" s="211" t="s">
        <v>600</v>
      </c>
      <c r="L30" s="211">
        <v>9</v>
      </c>
      <c r="M30" s="211" t="s">
        <v>600</v>
      </c>
      <c r="N30" s="211">
        <v>9</v>
      </c>
      <c r="O30" s="211" t="s">
        <v>480</v>
      </c>
      <c r="P30" s="211">
        <v>9</v>
      </c>
      <c r="Q30" s="211">
        <v>9</v>
      </c>
      <c r="R30" s="211">
        <v>9</v>
      </c>
      <c r="S30" s="211">
        <v>9</v>
      </c>
      <c r="T30" s="211">
        <v>9</v>
      </c>
      <c r="U30" s="211" t="s">
        <v>480</v>
      </c>
      <c r="V30" s="211">
        <v>9</v>
      </c>
      <c r="W30" s="211" t="s">
        <v>480</v>
      </c>
    </row>
    <row r="31" spans="1:23" ht="15" customHeight="1">
      <c r="A31" s="212" t="s">
        <v>450</v>
      </c>
      <c r="B31" s="212" t="s">
        <v>471</v>
      </c>
      <c r="C31" s="212" t="s">
        <v>599</v>
      </c>
      <c r="D31" s="211" t="s">
        <v>598</v>
      </c>
      <c r="E31" s="211" t="s">
        <v>597</v>
      </c>
      <c r="F31" s="211" t="s">
        <v>596</v>
      </c>
      <c r="G31" s="211" t="s">
        <v>595</v>
      </c>
      <c r="H31" s="211" t="s">
        <v>594</v>
      </c>
      <c r="I31" s="211" t="s">
        <v>593</v>
      </c>
      <c r="J31" s="211" t="s">
        <v>485</v>
      </c>
      <c r="K31" s="211" t="s">
        <v>592</v>
      </c>
      <c r="L31" s="211" t="s">
        <v>513</v>
      </c>
      <c r="M31" s="211" t="s">
        <v>591</v>
      </c>
      <c r="N31" s="211" t="s">
        <v>590</v>
      </c>
      <c r="O31" s="211" t="s">
        <v>589</v>
      </c>
      <c r="P31" s="211" t="s">
        <v>588</v>
      </c>
      <c r="Q31" s="211" t="s">
        <v>587</v>
      </c>
      <c r="R31" s="211" t="s">
        <v>514</v>
      </c>
      <c r="S31" s="211" t="s">
        <v>536</v>
      </c>
      <c r="T31" s="211" t="s">
        <v>586</v>
      </c>
      <c r="U31" s="211" t="s">
        <v>585</v>
      </c>
      <c r="V31" s="211" t="s">
        <v>584</v>
      </c>
      <c r="W31" s="211" t="s">
        <v>583</v>
      </c>
    </row>
    <row r="32" spans="1:23" ht="15" customHeight="1">
      <c r="A32" s="212" t="s">
        <v>450</v>
      </c>
      <c r="B32" s="212" t="s">
        <v>470</v>
      </c>
      <c r="C32" s="212" t="s">
        <v>582</v>
      </c>
      <c r="D32" s="211" t="s">
        <v>581</v>
      </c>
      <c r="E32" s="213">
        <v>1011</v>
      </c>
      <c r="F32" s="211">
        <v>475</v>
      </c>
      <c r="G32" s="211">
        <v>539</v>
      </c>
      <c r="H32" s="211">
        <v>295</v>
      </c>
      <c r="I32" s="211">
        <v>84</v>
      </c>
      <c r="J32" s="211">
        <v>20</v>
      </c>
      <c r="K32" s="211" t="s">
        <v>580</v>
      </c>
      <c r="L32" s="211">
        <v>20</v>
      </c>
      <c r="M32" s="211" t="s">
        <v>579</v>
      </c>
      <c r="N32" s="211">
        <v>584</v>
      </c>
      <c r="O32" s="211" t="s">
        <v>578</v>
      </c>
      <c r="P32" s="211">
        <v>56</v>
      </c>
      <c r="Q32" s="211">
        <v>78</v>
      </c>
      <c r="R32" s="211">
        <v>18</v>
      </c>
      <c r="S32" s="211">
        <v>53</v>
      </c>
      <c r="T32" s="211">
        <v>323</v>
      </c>
      <c r="U32" s="211" t="s">
        <v>577</v>
      </c>
      <c r="V32" s="211">
        <v>87</v>
      </c>
      <c r="W32" s="211" t="s">
        <v>576</v>
      </c>
    </row>
    <row r="33" spans="1:23" ht="15" customHeight="1">
      <c r="A33" s="212" t="s">
        <v>459</v>
      </c>
      <c r="B33" s="212" t="s">
        <v>471</v>
      </c>
      <c r="C33" s="212" t="s">
        <v>575</v>
      </c>
      <c r="D33" s="211" t="s">
        <v>574</v>
      </c>
      <c r="E33" s="211" t="s">
        <v>573</v>
      </c>
      <c r="F33" s="211" t="s">
        <v>559</v>
      </c>
      <c r="G33" s="211" t="s">
        <v>572</v>
      </c>
      <c r="H33" s="211" t="s">
        <v>571</v>
      </c>
      <c r="I33" s="211" t="s">
        <v>570</v>
      </c>
      <c r="J33" s="211" t="s">
        <v>544</v>
      </c>
      <c r="K33" s="211" t="s">
        <v>569</v>
      </c>
      <c r="L33" s="211" t="s">
        <v>485</v>
      </c>
      <c r="M33" s="211" t="s">
        <v>569</v>
      </c>
      <c r="N33" s="211" t="s">
        <v>568</v>
      </c>
      <c r="O33" s="211" t="s">
        <v>504</v>
      </c>
      <c r="P33" s="211" t="s">
        <v>485</v>
      </c>
      <c r="Q33" s="211" t="s">
        <v>485</v>
      </c>
      <c r="R33" s="211" t="s">
        <v>485</v>
      </c>
      <c r="S33" s="211" t="s">
        <v>485</v>
      </c>
      <c r="T33" s="211" t="s">
        <v>559</v>
      </c>
      <c r="U33" s="211" t="s">
        <v>485</v>
      </c>
      <c r="V33" s="211" t="s">
        <v>485</v>
      </c>
      <c r="W33" s="211" t="s">
        <v>485</v>
      </c>
    </row>
    <row r="34" spans="1:23" ht="15" customHeight="1">
      <c r="A34" s="212" t="s">
        <v>459</v>
      </c>
      <c r="B34" s="212" t="s">
        <v>470</v>
      </c>
      <c r="C34" s="212" t="s">
        <v>567</v>
      </c>
      <c r="D34" s="211" t="s">
        <v>566</v>
      </c>
      <c r="E34" s="211">
        <v>168</v>
      </c>
      <c r="F34" s="211">
        <v>22</v>
      </c>
      <c r="G34" s="211">
        <v>87</v>
      </c>
      <c r="H34" s="211">
        <v>8</v>
      </c>
      <c r="I34" s="211">
        <v>35</v>
      </c>
      <c r="J34" s="211">
        <v>5</v>
      </c>
      <c r="K34" s="211" t="s">
        <v>565</v>
      </c>
      <c r="L34" s="211">
        <v>9</v>
      </c>
      <c r="M34" s="211" t="s">
        <v>565</v>
      </c>
      <c r="N34" s="211">
        <v>29</v>
      </c>
      <c r="O34" s="211" t="s">
        <v>564</v>
      </c>
      <c r="P34" s="211">
        <v>9</v>
      </c>
      <c r="Q34" s="211">
        <v>9</v>
      </c>
      <c r="R34" s="211">
        <v>9</v>
      </c>
      <c r="S34" s="211">
        <v>9</v>
      </c>
      <c r="T34" s="211">
        <v>21</v>
      </c>
      <c r="U34" s="211" t="s">
        <v>480</v>
      </c>
      <c r="V34" s="211">
        <v>9</v>
      </c>
      <c r="W34" s="211" t="s">
        <v>480</v>
      </c>
    </row>
    <row r="35" spans="1:23" ht="15" customHeight="1">
      <c r="A35" s="212" t="s">
        <v>458</v>
      </c>
      <c r="B35" s="212" t="s">
        <v>471</v>
      </c>
      <c r="C35" s="212" t="s">
        <v>563</v>
      </c>
      <c r="D35" s="211" t="s">
        <v>562</v>
      </c>
      <c r="E35" s="211" t="s">
        <v>561</v>
      </c>
      <c r="F35" s="211" t="s">
        <v>529</v>
      </c>
      <c r="G35" s="211" t="s">
        <v>560</v>
      </c>
      <c r="H35" s="211" t="s">
        <v>535</v>
      </c>
      <c r="I35" s="211" t="s">
        <v>485</v>
      </c>
      <c r="J35" s="211" t="s">
        <v>485</v>
      </c>
      <c r="K35" s="211" t="s">
        <v>559</v>
      </c>
      <c r="L35" s="211" t="s">
        <v>485</v>
      </c>
      <c r="M35" s="211" t="s">
        <v>559</v>
      </c>
      <c r="N35" s="211" t="s">
        <v>528</v>
      </c>
      <c r="O35" s="211" t="s">
        <v>558</v>
      </c>
      <c r="P35" s="211" t="s">
        <v>485</v>
      </c>
      <c r="Q35" s="211" t="s">
        <v>535</v>
      </c>
      <c r="R35" s="211" t="s">
        <v>485</v>
      </c>
      <c r="S35" s="211" t="s">
        <v>485</v>
      </c>
      <c r="T35" s="211" t="s">
        <v>485</v>
      </c>
      <c r="U35" s="211" t="s">
        <v>558</v>
      </c>
      <c r="V35" s="211" t="s">
        <v>485</v>
      </c>
      <c r="W35" s="211" t="s">
        <v>558</v>
      </c>
    </row>
    <row r="36" spans="1:23" ht="15" customHeight="1">
      <c r="A36" s="212" t="s">
        <v>458</v>
      </c>
      <c r="B36" s="212" t="s">
        <v>470</v>
      </c>
      <c r="C36" s="212" t="s">
        <v>557</v>
      </c>
      <c r="D36" s="211" t="s">
        <v>556</v>
      </c>
      <c r="E36" s="211">
        <v>107</v>
      </c>
      <c r="F36" s="211">
        <v>17</v>
      </c>
      <c r="G36" s="211">
        <v>58</v>
      </c>
      <c r="H36" s="211">
        <v>2</v>
      </c>
      <c r="I36" s="211">
        <v>9</v>
      </c>
      <c r="J36" s="211">
        <v>9</v>
      </c>
      <c r="K36" s="211" t="s">
        <v>555</v>
      </c>
      <c r="L36" s="211">
        <v>9</v>
      </c>
      <c r="M36" s="211" t="s">
        <v>555</v>
      </c>
      <c r="N36" s="211">
        <v>12</v>
      </c>
      <c r="O36" s="211" t="s">
        <v>554</v>
      </c>
      <c r="P36" s="211">
        <v>9</v>
      </c>
      <c r="Q36" s="211">
        <v>2</v>
      </c>
      <c r="R36" s="211">
        <v>9</v>
      </c>
      <c r="S36" s="211">
        <v>9</v>
      </c>
      <c r="T36" s="211">
        <v>9</v>
      </c>
      <c r="U36" s="211" t="s">
        <v>553</v>
      </c>
      <c r="V36" s="211">
        <v>9</v>
      </c>
      <c r="W36" s="211" t="s">
        <v>553</v>
      </c>
    </row>
    <row r="37" spans="1:23" ht="15" customHeight="1">
      <c r="A37" s="212" t="s">
        <v>446</v>
      </c>
      <c r="B37" s="212" t="s">
        <v>471</v>
      </c>
      <c r="C37" s="212" t="s">
        <v>552</v>
      </c>
      <c r="D37" s="211" t="s">
        <v>551</v>
      </c>
      <c r="E37" s="211" t="s">
        <v>550</v>
      </c>
      <c r="F37" s="211" t="s">
        <v>549</v>
      </c>
      <c r="G37" s="211" t="s">
        <v>548</v>
      </c>
      <c r="H37" s="211" t="s">
        <v>487</v>
      </c>
      <c r="I37" s="211" t="s">
        <v>528</v>
      </c>
      <c r="J37" s="211" t="s">
        <v>485</v>
      </c>
      <c r="K37" s="211" t="s">
        <v>547</v>
      </c>
      <c r="L37" s="211" t="s">
        <v>485</v>
      </c>
      <c r="M37" s="211" t="s">
        <v>547</v>
      </c>
      <c r="N37" s="211" t="s">
        <v>546</v>
      </c>
      <c r="O37" s="211" t="s">
        <v>545</v>
      </c>
      <c r="P37" s="211" t="s">
        <v>544</v>
      </c>
      <c r="Q37" s="211" t="s">
        <v>485</v>
      </c>
      <c r="R37" s="211" t="s">
        <v>485</v>
      </c>
      <c r="S37" s="211" t="s">
        <v>485</v>
      </c>
      <c r="T37" s="211" t="s">
        <v>485</v>
      </c>
      <c r="U37" s="211" t="s">
        <v>485</v>
      </c>
      <c r="V37" s="211" t="s">
        <v>485</v>
      </c>
      <c r="W37" s="211" t="s">
        <v>485</v>
      </c>
    </row>
    <row r="38" spans="1:23" ht="15" customHeight="1">
      <c r="A38" s="212" t="s">
        <v>446</v>
      </c>
      <c r="B38" s="212" t="s">
        <v>470</v>
      </c>
      <c r="C38" s="212" t="s">
        <v>543</v>
      </c>
      <c r="D38" s="211" t="s">
        <v>512</v>
      </c>
      <c r="E38" s="211">
        <v>222</v>
      </c>
      <c r="F38" s="211">
        <v>25</v>
      </c>
      <c r="G38" s="211">
        <v>200</v>
      </c>
      <c r="H38" s="211">
        <v>46</v>
      </c>
      <c r="I38" s="211">
        <v>16</v>
      </c>
      <c r="J38" s="211">
        <v>9</v>
      </c>
      <c r="K38" s="211" t="s">
        <v>542</v>
      </c>
      <c r="L38" s="211">
        <v>9</v>
      </c>
      <c r="M38" s="211" t="s">
        <v>542</v>
      </c>
      <c r="N38" s="211">
        <v>42</v>
      </c>
      <c r="O38" s="211" t="s">
        <v>541</v>
      </c>
      <c r="P38" s="211">
        <v>5</v>
      </c>
      <c r="Q38" s="211">
        <v>9</v>
      </c>
      <c r="R38" s="211">
        <v>9</v>
      </c>
      <c r="S38" s="211">
        <v>9</v>
      </c>
      <c r="T38" s="211">
        <v>9</v>
      </c>
      <c r="U38" s="211" t="s">
        <v>480</v>
      </c>
      <c r="V38" s="211">
        <v>9</v>
      </c>
      <c r="W38" s="211" t="s">
        <v>480</v>
      </c>
    </row>
    <row r="39" spans="1:23" ht="15" customHeight="1">
      <c r="A39" s="212" t="s">
        <v>457</v>
      </c>
      <c r="B39" s="212" t="s">
        <v>471</v>
      </c>
      <c r="C39" s="212" t="s">
        <v>540</v>
      </c>
      <c r="D39" s="211" t="s">
        <v>539</v>
      </c>
      <c r="E39" s="211" t="s">
        <v>538</v>
      </c>
      <c r="F39" s="211" t="s">
        <v>485</v>
      </c>
      <c r="G39" s="211" t="s">
        <v>535</v>
      </c>
      <c r="H39" s="211" t="s">
        <v>537</v>
      </c>
      <c r="I39" s="211" t="s">
        <v>485</v>
      </c>
      <c r="J39" s="211" t="s">
        <v>485</v>
      </c>
      <c r="K39" s="211" t="s">
        <v>536</v>
      </c>
      <c r="L39" s="211" t="s">
        <v>485</v>
      </c>
      <c r="M39" s="211" t="s">
        <v>536</v>
      </c>
      <c r="N39" s="211" t="s">
        <v>535</v>
      </c>
      <c r="O39" s="211" t="s">
        <v>485</v>
      </c>
      <c r="P39" s="211" t="s">
        <v>485</v>
      </c>
      <c r="Q39" s="211" t="s">
        <v>485</v>
      </c>
      <c r="R39" s="211" t="s">
        <v>485</v>
      </c>
      <c r="S39" s="211" t="s">
        <v>485</v>
      </c>
      <c r="T39" s="211" t="s">
        <v>535</v>
      </c>
      <c r="U39" s="211" t="s">
        <v>485</v>
      </c>
      <c r="V39" s="211" t="s">
        <v>485</v>
      </c>
      <c r="W39" s="211" t="s">
        <v>485</v>
      </c>
    </row>
    <row r="40" spans="1:23" ht="15" customHeight="1">
      <c r="A40" s="212" t="s">
        <v>457</v>
      </c>
      <c r="B40" s="212" t="s">
        <v>470</v>
      </c>
      <c r="C40" s="212" t="s">
        <v>534</v>
      </c>
      <c r="D40" s="211" t="s">
        <v>534</v>
      </c>
      <c r="E40" s="211">
        <v>135</v>
      </c>
      <c r="F40" s="211">
        <v>9</v>
      </c>
      <c r="G40" s="211">
        <v>2</v>
      </c>
      <c r="H40" s="211">
        <v>10</v>
      </c>
      <c r="I40" s="211">
        <v>9</v>
      </c>
      <c r="J40" s="211">
        <v>9</v>
      </c>
      <c r="K40" s="211" t="s">
        <v>533</v>
      </c>
      <c r="L40" s="211">
        <v>9</v>
      </c>
      <c r="M40" s="211" t="s">
        <v>533</v>
      </c>
      <c r="N40" s="211">
        <v>2</v>
      </c>
      <c r="O40" s="211" t="s">
        <v>480</v>
      </c>
      <c r="P40" s="211">
        <v>9</v>
      </c>
      <c r="Q40" s="211">
        <v>9</v>
      </c>
      <c r="R40" s="211">
        <v>9</v>
      </c>
      <c r="S40" s="211">
        <v>9</v>
      </c>
      <c r="T40" s="211">
        <v>2</v>
      </c>
      <c r="U40" s="211" t="s">
        <v>480</v>
      </c>
      <c r="V40" s="211">
        <v>9</v>
      </c>
      <c r="W40" s="211" t="s">
        <v>480</v>
      </c>
    </row>
    <row r="41" spans="1:23" ht="15" customHeight="1">
      <c r="A41" s="212" t="s">
        <v>456</v>
      </c>
      <c r="B41" s="212" t="s">
        <v>471</v>
      </c>
      <c r="C41" s="212" t="s">
        <v>532</v>
      </c>
      <c r="D41" s="211" t="s">
        <v>531</v>
      </c>
      <c r="E41" s="211" t="s">
        <v>530</v>
      </c>
      <c r="F41" s="211" t="s">
        <v>485</v>
      </c>
      <c r="G41" s="211" t="s">
        <v>529</v>
      </c>
      <c r="H41" s="211" t="s">
        <v>485</v>
      </c>
      <c r="I41" s="211" t="s">
        <v>485</v>
      </c>
      <c r="J41" s="211" t="s">
        <v>485</v>
      </c>
      <c r="K41" s="211" t="s">
        <v>485</v>
      </c>
      <c r="L41" s="211" t="s">
        <v>485</v>
      </c>
      <c r="M41" s="211" t="s">
        <v>485</v>
      </c>
      <c r="N41" s="211" t="s">
        <v>528</v>
      </c>
      <c r="O41" s="211" t="s">
        <v>485</v>
      </c>
      <c r="P41" s="211" t="s">
        <v>485</v>
      </c>
      <c r="Q41" s="211" t="s">
        <v>485</v>
      </c>
      <c r="R41" s="211" t="s">
        <v>485</v>
      </c>
      <c r="S41" s="211" t="s">
        <v>485</v>
      </c>
      <c r="T41" s="211" t="s">
        <v>485</v>
      </c>
      <c r="U41" s="211" t="s">
        <v>528</v>
      </c>
      <c r="V41" s="211" t="s">
        <v>528</v>
      </c>
      <c r="W41" s="211" t="s">
        <v>485</v>
      </c>
    </row>
    <row r="42" spans="1:23" ht="15" customHeight="1">
      <c r="A42" s="212" t="s">
        <v>456</v>
      </c>
      <c r="B42" s="212" t="s">
        <v>470</v>
      </c>
      <c r="C42" s="212" t="s">
        <v>527</v>
      </c>
      <c r="D42" s="211" t="s">
        <v>526</v>
      </c>
      <c r="E42" s="211">
        <v>208</v>
      </c>
      <c r="F42" s="211">
        <v>9</v>
      </c>
      <c r="G42" s="211">
        <v>25</v>
      </c>
      <c r="H42" s="211">
        <v>9</v>
      </c>
      <c r="I42" s="211">
        <v>9</v>
      </c>
      <c r="J42" s="211">
        <v>9</v>
      </c>
      <c r="K42" s="211" t="s">
        <v>480</v>
      </c>
      <c r="L42" s="211">
        <v>9</v>
      </c>
      <c r="M42" s="211" t="s">
        <v>480</v>
      </c>
      <c r="N42" s="211">
        <v>15</v>
      </c>
      <c r="O42" s="211" t="s">
        <v>480</v>
      </c>
      <c r="P42" s="211">
        <v>9</v>
      </c>
      <c r="Q42" s="211">
        <v>9</v>
      </c>
      <c r="R42" s="211">
        <v>9</v>
      </c>
      <c r="S42" s="211">
        <v>9</v>
      </c>
      <c r="T42" s="211">
        <v>9</v>
      </c>
      <c r="U42" s="211" t="s">
        <v>525</v>
      </c>
      <c r="V42" s="211">
        <v>15</v>
      </c>
      <c r="W42" s="211" t="s">
        <v>480</v>
      </c>
    </row>
    <row r="43" spans="1:23" ht="15" customHeight="1">
      <c r="A43" s="212" t="s">
        <v>455</v>
      </c>
      <c r="B43" s="212" t="s">
        <v>471</v>
      </c>
      <c r="C43" s="212" t="s">
        <v>524</v>
      </c>
      <c r="D43" s="211" t="s">
        <v>523</v>
      </c>
      <c r="E43" s="211" t="s">
        <v>522</v>
      </c>
      <c r="F43" s="211" t="s">
        <v>521</v>
      </c>
      <c r="G43" s="211" t="s">
        <v>520</v>
      </c>
      <c r="H43" s="211" t="s">
        <v>519</v>
      </c>
      <c r="I43" s="211" t="s">
        <v>488</v>
      </c>
      <c r="J43" s="211" t="s">
        <v>485</v>
      </c>
      <c r="K43" s="211" t="s">
        <v>518</v>
      </c>
      <c r="L43" s="211" t="s">
        <v>485</v>
      </c>
      <c r="M43" s="211" t="s">
        <v>518</v>
      </c>
      <c r="N43" s="211" t="s">
        <v>517</v>
      </c>
      <c r="O43" s="211" t="s">
        <v>516</v>
      </c>
      <c r="P43" s="211" t="s">
        <v>485</v>
      </c>
      <c r="Q43" s="211" t="s">
        <v>515</v>
      </c>
      <c r="R43" s="211" t="s">
        <v>485</v>
      </c>
      <c r="S43" s="211" t="s">
        <v>485</v>
      </c>
      <c r="T43" s="211" t="s">
        <v>514</v>
      </c>
      <c r="U43" s="211" t="s">
        <v>513</v>
      </c>
      <c r="V43" s="211" t="s">
        <v>485</v>
      </c>
      <c r="W43" s="211" t="s">
        <v>513</v>
      </c>
    </row>
    <row r="44" spans="1:23" ht="15" customHeight="1">
      <c r="A44" s="212" t="s">
        <v>455</v>
      </c>
      <c r="B44" s="212" t="s">
        <v>470</v>
      </c>
      <c r="C44" s="212" t="s">
        <v>512</v>
      </c>
      <c r="D44" s="211" t="s">
        <v>511</v>
      </c>
      <c r="E44" s="211">
        <v>291</v>
      </c>
      <c r="F44" s="211">
        <v>107</v>
      </c>
      <c r="G44" s="211">
        <v>136</v>
      </c>
      <c r="H44" s="211">
        <v>94</v>
      </c>
      <c r="I44" s="211">
        <v>18</v>
      </c>
      <c r="J44" s="211">
        <v>13</v>
      </c>
      <c r="K44" s="211" t="s">
        <v>510</v>
      </c>
      <c r="L44" s="211">
        <v>13</v>
      </c>
      <c r="M44" s="211" t="s">
        <v>510</v>
      </c>
      <c r="N44" s="211">
        <v>137</v>
      </c>
      <c r="O44" s="211" t="s">
        <v>509</v>
      </c>
      <c r="P44" s="211">
        <v>13</v>
      </c>
      <c r="Q44" s="211">
        <v>56</v>
      </c>
      <c r="R44" s="211">
        <v>13</v>
      </c>
      <c r="S44" s="211">
        <v>13</v>
      </c>
      <c r="T44" s="211">
        <v>18</v>
      </c>
      <c r="U44" s="211" t="s">
        <v>508</v>
      </c>
      <c r="V44" s="211">
        <v>13</v>
      </c>
      <c r="W44" s="211" t="s">
        <v>508</v>
      </c>
    </row>
    <row r="45" spans="1:23" ht="15" customHeight="1">
      <c r="A45" s="212" t="s">
        <v>445</v>
      </c>
      <c r="B45" s="212" t="s">
        <v>471</v>
      </c>
      <c r="C45" s="212" t="s">
        <v>507</v>
      </c>
      <c r="D45" s="211" t="s">
        <v>506</v>
      </c>
      <c r="E45" s="211" t="s">
        <v>505</v>
      </c>
      <c r="F45" s="211" t="s">
        <v>485</v>
      </c>
      <c r="G45" s="211" t="s">
        <v>488</v>
      </c>
      <c r="H45" s="211" t="s">
        <v>504</v>
      </c>
      <c r="I45" s="211" t="s">
        <v>503</v>
      </c>
      <c r="J45" s="211" t="s">
        <v>485</v>
      </c>
      <c r="K45" s="211" t="s">
        <v>502</v>
      </c>
      <c r="L45" s="211" t="s">
        <v>485</v>
      </c>
      <c r="M45" s="211" t="s">
        <v>502</v>
      </c>
      <c r="N45" s="211" t="s">
        <v>501</v>
      </c>
      <c r="O45" s="211" t="s">
        <v>500</v>
      </c>
      <c r="P45" s="211" t="s">
        <v>485</v>
      </c>
      <c r="Q45" s="211" t="s">
        <v>485</v>
      </c>
      <c r="R45" s="211" t="s">
        <v>485</v>
      </c>
      <c r="S45" s="211" t="s">
        <v>485</v>
      </c>
      <c r="T45" s="211" t="s">
        <v>499</v>
      </c>
      <c r="U45" s="211" t="s">
        <v>498</v>
      </c>
      <c r="V45" s="211" t="s">
        <v>485</v>
      </c>
      <c r="W45" s="211" t="s">
        <v>498</v>
      </c>
    </row>
    <row r="46" spans="1:23" ht="15" customHeight="1">
      <c r="A46" s="212" t="s">
        <v>445</v>
      </c>
      <c r="B46" s="212" t="s">
        <v>470</v>
      </c>
      <c r="C46" s="212" t="s">
        <v>497</v>
      </c>
      <c r="D46" s="211" t="s">
        <v>496</v>
      </c>
      <c r="E46" s="211">
        <v>57</v>
      </c>
      <c r="F46" s="211">
        <v>9</v>
      </c>
      <c r="G46" s="211">
        <v>11</v>
      </c>
      <c r="H46" s="211">
        <v>33</v>
      </c>
      <c r="I46" s="211">
        <v>15</v>
      </c>
      <c r="J46" s="211">
        <v>9</v>
      </c>
      <c r="K46" s="211" t="s">
        <v>480</v>
      </c>
      <c r="L46" s="211">
        <v>9</v>
      </c>
      <c r="M46" s="211" t="s">
        <v>480</v>
      </c>
      <c r="N46" s="211">
        <v>28</v>
      </c>
      <c r="O46" s="211" t="s">
        <v>495</v>
      </c>
      <c r="P46" s="211">
        <v>9</v>
      </c>
      <c r="Q46" s="211">
        <v>9</v>
      </c>
      <c r="R46" s="211">
        <v>9</v>
      </c>
      <c r="S46" s="211">
        <v>9</v>
      </c>
      <c r="T46" s="211">
        <v>4</v>
      </c>
      <c r="U46" s="211" t="s">
        <v>494</v>
      </c>
      <c r="V46" s="211">
        <v>9</v>
      </c>
      <c r="W46" s="211" t="s">
        <v>494</v>
      </c>
    </row>
    <row r="47" spans="1:23" ht="15" customHeight="1">
      <c r="A47" s="212" t="s">
        <v>454</v>
      </c>
      <c r="B47" s="212" t="s">
        <v>471</v>
      </c>
      <c r="C47" s="212" t="s">
        <v>493</v>
      </c>
      <c r="D47" s="211" t="s">
        <v>492</v>
      </c>
      <c r="E47" s="211" t="s">
        <v>491</v>
      </c>
      <c r="F47" s="211" t="s">
        <v>485</v>
      </c>
      <c r="G47" s="211" t="s">
        <v>490</v>
      </c>
      <c r="H47" s="211" t="s">
        <v>489</v>
      </c>
      <c r="I47" s="211" t="s">
        <v>488</v>
      </c>
      <c r="J47" s="211" t="s">
        <v>485</v>
      </c>
      <c r="K47" s="211" t="s">
        <v>487</v>
      </c>
      <c r="L47" s="211" t="s">
        <v>485</v>
      </c>
      <c r="M47" s="211" t="s">
        <v>487</v>
      </c>
      <c r="N47" s="211" t="s">
        <v>486</v>
      </c>
      <c r="O47" s="211" t="s">
        <v>486</v>
      </c>
      <c r="P47" s="211" t="s">
        <v>485</v>
      </c>
      <c r="Q47" s="211" t="s">
        <v>485</v>
      </c>
      <c r="R47" s="211" t="s">
        <v>485</v>
      </c>
      <c r="S47" s="211" t="s">
        <v>485</v>
      </c>
      <c r="T47" s="211" t="s">
        <v>485</v>
      </c>
      <c r="U47" s="211" t="s">
        <v>485</v>
      </c>
      <c r="V47" s="211" t="s">
        <v>485</v>
      </c>
      <c r="W47" s="211" t="s">
        <v>485</v>
      </c>
    </row>
    <row r="48" spans="1:23" ht="15" customHeight="1">
      <c r="A48" s="212" t="s">
        <v>454</v>
      </c>
      <c r="B48" s="212" t="s">
        <v>470</v>
      </c>
      <c r="C48" s="212" t="s">
        <v>484</v>
      </c>
      <c r="D48" s="211" t="s">
        <v>483</v>
      </c>
      <c r="E48" s="211">
        <v>277</v>
      </c>
      <c r="F48" s="211">
        <v>9</v>
      </c>
      <c r="G48" s="211">
        <v>40</v>
      </c>
      <c r="H48" s="211">
        <v>17</v>
      </c>
      <c r="I48" s="211">
        <v>21</v>
      </c>
      <c r="J48" s="211">
        <v>9</v>
      </c>
      <c r="K48" s="211" t="s">
        <v>482</v>
      </c>
      <c r="L48" s="211">
        <v>9</v>
      </c>
      <c r="M48" s="211" t="s">
        <v>482</v>
      </c>
      <c r="N48" s="211">
        <v>46</v>
      </c>
      <c r="O48" s="211" t="s">
        <v>481</v>
      </c>
      <c r="P48" s="211">
        <v>9</v>
      </c>
      <c r="Q48" s="211">
        <v>9</v>
      </c>
      <c r="R48" s="211">
        <v>9</v>
      </c>
      <c r="S48" s="211">
        <v>9</v>
      </c>
      <c r="T48" s="211">
        <v>9</v>
      </c>
      <c r="U48" s="211" t="s">
        <v>480</v>
      </c>
      <c r="V48" s="211">
        <v>9</v>
      </c>
      <c r="W48" s="211" t="s">
        <v>480</v>
      </c>
    </row>
    <row r="53" spans="1:10" ht="90">
      <c r="A53" s="76" t="s">
        <v>288</v>
      </c>
      <c r="B53" s="76" t="s">
        <v>479</v>
      </c>
      <c r="C53" s="74" t="s">
        <v>478</v>
      </c>
      <c r="D53" s="75" t="s">
        <v>477</v>
      </c>
      <c r="E53" s="75" t="s">
        <v>476</v>
      </c>
      <c r="F53" s="75" t="s">
        <v>475</v>
      </c>
      <c r="G53" s="74" t="s">
        <v>474</v>
      </c>
      <c r="H53" s="74" t="s">
        <v>34</v>
      </c>
      <c r="I53" s="75" t="s">
        <v>473</v>
      </c>
      <c r="J53" s="74" t="s">
        <v>472</v>
      </c>
    </row>
    <row r="54" spans="1:10">
      <c r="A54" s="214" t="s">
        <v>461</v>
      </c>
      <c r="B54" s="214" t="s">
        <v>471</v>
      </c>
      <c r="C54" s="215">
        <f>E17/C17</f>
        <v>0.62925168199917614</v>
      </c>
      <c r="D54" s="216">
        <f>(F17+P17)/C17</f>
        <v>3.4529726760950161E-2</v>
      </c>
      <c r="E54" s="216">
        <f>(G17+Q17)/C17</f>
        <v>0.14107236029108883</v>
      </c>
      <c r="F54" s="216">
        <f>(I17+S17)/C17</f>
        <v>1.14444597006728E-2</v>
      </c>
      <c r="G54" s="216">
        <f>(H17+R17)/C17</f>
        <v>5.6262529177536727E-2</v>
      </c>
      <c r="H54" s="216">
        <f>J17/C17</f>
        <v>1.2659618289166553E-3</v>
      </c>
      <c r="I54" s="216">
        <f>N17/C17</f>
        <v>6.2126870795002058E-2</v>
      </c>
      <c r="J54" s="216">
        <f t="shared" ref="J54:J85" si="0">1-C54</f>
        <v>0.37074831800082386</v>
      </c>
    </row>
    <row r="55" spans="1:10">
      <c r="A55" s="214" t="s">
        <v>461</v>
      </c>
      <c r="B55" s="214" t="s">
        <v>470</v>
      </c>
      <c r="C55" s="215">
        <f>E18/C17</f>
        <v>3.8857613620760673E-4</v>
      </c>
      <c r="D55" s="216">
        <f>(F18+P18)/C17</f>
        <v>1.3195111904434986E-3</v>
      </c>
      <c r="E55" s="216">
        <f>(G18+Q18)/C17</f>
        <v>2.5127008101057256E-3</v>
      </c>
      <c r="F55" s="216">
        <f>(I18+S18)/C17</f>
        <v>6.6318824660167516E-4</v>
      </c>
      <c r="G55" s="216">
        <f>(H18+R18)/C17</f>
        <v>1.8412742001922284E-3</v>
      </c>
      <c r="H55" s="216">
        <f>J18/C17</f>
        <v>5.2450913085267065E-4</v>
      </c>
      <c r="I55" s="216">
        <f>N18/C17</f>
        <v>1.6064808458053E-4</v>
      </c>
      <c r="J55" s="216">
        <f t="shared" si="0"/>
        <v>0.99961142386379243</v>
      </c>
    </row>
    <row r="56" spans="1:10">
      <c r="A56" s="214" t="s">
        <v>449</v>
      </c>
      <c r="B56" s="214" t="s">
        <v>471</v>
      </c>
      <c r="C56" s="215">
        <f>E19/C19</f>
        <v>0.61069562476104877</v>
      </c>
      <c r="D56" s="216">
        <f>(F19+P19)/C19</f>
        <v>5.9048621964061736E-2</v>
      </c>
      <c r="E56" s="216">
        <f>(G19+Q19)/C19</f>
        <v>6.9200276345001976E-2</v>
      </c>
      <c r="F56" s="216">
        <f>(I19+S19)/C19</f>
        <v>2.1809120726545887E-2</v>
      </c>
      <c r="G56" s="216">
        <f>(H19+R19)/C19</f>
        <v>8.4781573422586506E-2</v>
      </c>
      <c r="H56" s="216">
        <f>J19/C19</f>
        <v>1.3247120847279142E-3</v>
      </c>
      <c r="I56" s="216">
        <f>N19/C19</f>
        <v>8.2792828444754482E-2</v>
      </c>
      <c r="J56" s="216">
        <f t="shared" si="0"/>
        <v>0.38930437523895123</v>
      </c>
    </row>
    <row r="57" spans="1:10">
      <c r="A57" s="214" t="s">
        <v>449</v>
      </c>
      <c r="B57" s="214" t="s">
        <v>470</v>
      </c>
      <c r="C57" s="215">
        <f>E20/C19</f>
        <v>6.4055698274185222E-4</v>
      </c>
      <c r="D57" s="216">
        <f>(F20+P20)/C19</f>
        <v>2.6360093635345331E-3</v>
      </c>
      <c r="E57" s="216">
        <f>(G20+Q20)/C19</f>
        <v>4.4704840732716702E-3</v>
      </c>
      <c r="F57" s="216">
        <f>(I20+S20)/C19</f>
        <v>1.4119083232163338E-3</v>
      </c>
      <c r="G57" s="216">
        <f>(H20+R20)/C19</f>
        <v>4.1921268504047917E-3</v>
      </c>
      <c r="H57" s="216">
        <f>J20/C19</f>
        <v>8.7866978784484438E-4</v>
      </c>
      <c r="I57" s="73" t="s">
        <v>447</v>
      </c>
      <c r="J57" s="216">
        <f t="shared" si="0"/>
        <v>0.9993594430172581</v>
      </c>
    </row>
    <row r="58" spans="1:10">
      <c r="A58" s="214" t="s">
        <v>453</v>
      </c>
      <c r="B58" s="214" t="s">
        <v>471</v>
      </c>
      <c r="C58" s="215">
        <f>E21/C21</f>
        <v>0.84521484375</v>
      </c>
      <c r="D58" s="216">
        <f>(F21+P21)/C21</f>
        <v>1.904296875E-2</v>
      </c>
      <c r="E58" s="216">
        <f>(G21+Q21)/C21</f>
        <v>3.369140625E-2</v>
      </c>
      <c r="F58" s="216">
        <f>(I21+S21)/C21</f>
        <v>0</v>
      </c>
      <c r="G58" s="216">
        <f>(H21+R21)/C21</f>
        <v>4.6875E-2</v>
      </c>
      <c r="H58" s="216">
        <f>J21/C21</f>
        <v>0</v>
      </c>
      <c r="I58" s="216">
        <f>N21/C21</f>
        <v>2.392578125E-2</v>
      </c>
      <c r="J58" s="216">
        <f t="shared" si="0"/>
        <v>0.15478515625</v>
      </c>
    </row>
    <row r="59" spans="1:10">
      <c r="A59" s="214" t="s">
        <v>453</v>
      </c>
      <c r="B59" s="214" t="s">
        <v>470</v>
      </c>
      <c r="C59" s="215">
        <f>E22/C21</f>
        <v>8.447265625E-2</v>
      </c>
      <c r="D59" s="216">
        <f>(F22+P22)/C21</f>
        <v>3.41796875E-2</v>
      </c>
      <c r="E59" s="216">
        <f>(G22+Q22)/C21</f>
        <v>2.734375E-2</v>
      </c>
      <c r="F59" s="216">
        <f>(I22+S22)/C21</f>
        <v>8.7890625E-3</v>
      </c>
      <c r="G59" s="216">
        <f>(H22+R22)/C21</f>
        <v>6.494140625E-2</v>
      </c>
      <c r="H59" s="216">
        <f>J22/C21</f>
        <v>4.39453125E-3</v>
      </c>
      <c r="I59" s="216">
        <f>N22/C21</f>
        <v>2.587890625E-2</v>
      </c>
      <c r="J59" s="216">
        <f t="shared" si="0"/>
        <v>0.91552734375</v>
      </c>
    </row>
    <row r="60" spans="1:10">
      <c r="A60" s="214" t="s">
        <v>451</v>
      </c>
      <c r="B60" s="214" t="s">
        <v>471</v>
      </c>
      <c r="C60" s="215">
        <f>E23/C23</f>
        <v>0.72498716257715035</v>
      </c>
      <c r="D60" s="216">
        <f>(F23+P23)/C23</f>
        <v>4.5137385595908137E-2</v>
      </c>
      <c r="E60" s="216">
        <f>(G23+Q23)/C23</f>
        <v>6.3411834593582295E-2</v>
      </c>
      <c r="F60" s="216">
        <f>(I23+S23)/C23</f>
        <v>5.1651748406649281E-3</v>
      </c>
      <c r="G60" s="216">
        <f>(H23+R23)/C23</f>
        <v>2.683273089741137E-2</v>
      </c>
      <c r="H60" s="216">
        <f>J23/C23</f>
        <v>9.464452924415268E-4</v>
      </c>
      <c r="I60" s="216">
        <f>N23/C23</f>
        <v>6.9040163513527125E-2</v>
      </c>
      <c r="J60" s="216">
        <f t="shared" si="0"/>
        <v>0.27501283742284965</v>
      </c>
    </row>
    <row r="61" spans="1:10">
      <c r="A61" s="214" t="s">
        <v>451</v>
      </c>
      <c r="B61" s="214" t="s">
        <v>470</v>
      </c>
      <c r="C61" s="215">
        <f>E24/C23</f>
        <v>1.2283651667858114E-3</v>
      </c>
      <c r="D61" s="216">
        <f>(F24+P24)/C23</f>
        <v>5.5578489513587528E-3</v>
      </c>
      <c r="E61" s="216">
        <f>(G24+Q24)/C23</f>
        <v>6.7962826850854318E-3</v>
      </c>
      <c r="F61" s="216">
        <f>(I24+S24)/C23</f>
        <v>1.1981594659632095E-3</v>
      </c>
      <c r="G61" s="216">
        <f>(H24+R24)/C23</f>
        <v>2.7688559087385091E-3</v>
      </c>
      <c r="H61" s="216">
        <f>J24/C23</f>
        <v>1.2182965998449441E-3</v>
      </c>
      <c r="I61" s="73" t="s">
        <v>447</v>
      </c>
      <c r="J61" s="216">
        <f t="shared" si="0"/>
        <v>0.99877163483321418</v>
      </c>
    </row>
    <row r="62" spans="1:10">
      <c r="A62" s="214" t="s">
        <v>448</v>
      </c>
      <c r="B62" s="214" t="s">
        <v>471</v>
      </c>
      <c r="C62" s="215">
        <f>E25/C25</f>
        <v>0.82062906839310601</v>
      </c>
      <c r="D62" s="216">
        <f>(F25+P25)/C25</f>
        <v>5.9096441864977863E-3</v>
      </c>
      <c r="E62" s="216">
        <f>(G25+Q25)/C25</f>
        <v>7.7654488683472397E-2</v>
      </c>
      <c r="F62" s="216">
        <f>(I25+S25)/C25</f>
        <v>8.1147353008626313E-4</v>
      </c>
      <c r="G62" s="216">
        <f>(H25+R25)/C25</f>
        <v>1.1784006915165735E-2</v>
      </c>
      <c r="H62" s="216">
        <f>J25/C25</f>
        <v>1.2877732107890699E-3</v>
      </c>
      <c r="I62" s="216">
        <f>N25/C25</f>
        <v>3.4963924709368994E-2</v>
      </c>
      <c r="J62" s="216">
        <f t="shared" si="0"/>
        <v>0.17937093160689399</v>
      </c>
    </row>
    <row r="63" spans="1:10">
      <c r="A63" s="214" t="s">
        <v>448</v>
      </c>
      <c r="B63" s="214" t="s">
        <v>470</v>
      </c>
      <c r="C63" s="215">
        <f>E26/C25</f>
        <v>1.2172102951293947E-3</v>
      </c>
      <c r="D63" s="216">
        <f>(F26+P26)/C25</f>
        <v>9.8788081923545075E-4</v>
      </c>
      <c r="E63" s="216">
        <f>(G26+Q26)/C25</f>
        <v>7.5149505177553935E-3</v>
      </c>
      <c r="F63" s="216">
        <f>(I26+S26)/C25</f>
        <v>1.3936175842785823E-3</v>
      </c>
      <c r="G63" s="216">
        <f>(H26+R26)/C25</f>
        <v>2.5226242348333834E-3</v>
      </c>
      <c r="H63" s="216">
        <f>J26/C25</f>
        <v>1.2172102951293947E-3</v>
      </c>
      <c r="I63" s="73" t="s">
        <v>447</v>
      </c>
      <c r="J63" s="216">
        <f t="shared" si="0"/>
        <v>0.99878278970487055</v>
      </c>
    </row>
    <row r="64" spans="1:10">
      <c r="A64" s="214" t="s">
        <v>460</v>
      </c>
      <c r="B64" s="214" t="s">
        <v>471</v>
      </c>
      <c r="C64" s="215">
        <f>E27/C27</f>
        <v>0.81459458883454283</v>
      </c>
      <c r="D64" s="216">
        <f>(F27+P27)/C27</f>
        <v>9.0044009675734997E-3</v>
      </c>
      <c r="E64" s="216">
        <f>(G27+Q27)/C27</f>
        <v>5.3333759577166115E-2</v>
      </c>
      <c r="F64" s="216">
        <f>(I27+S27)/C27</f>
        <v>2.5894312841661074E-3</v>
      </c>
      <c r="G64" s="216">
        <f>(H27+R27)/C27</f>
        <v>1.3788987990580011E-2</v>
      </c>
      <c r="H64" s="216">
        <f>J27/C27</f>
        <v>1.2574193067144059E-3</v>
      </c>
      <c r="I64" s="216">
        <f>N27/C27</f>
        <v>4.2432573553701391E-2</v>
      </c>
      <c r="J64" s="216">
        <f t="shared" si="0"/>
        <v>0.18540541116545717</v>
      </c>
    </row>
    <row r="65" spans="1:10">
      <c r="A65" s="214" t="s">
        <v>460</v>
      </c>
      <c r="B65" s="214" t="s">
        <v>470</v>
      </c>
      <c r="C65" s="215">
        <f>E28/C27</f>
        <v>9.4839252794561132E-4</v>
      </c>
      <c r="D65" s="216">
        <f>(F28+P28)/C27</f>
        <v>2.0885947806442676E-3</v>
      </c>
      <c r="E65" s="216">
        <f>(G28+Q28)/C27</f>
        <v>4.933772364481101E-3</v>
      </c>
      <c r="F65" s="216">
        <f>(I28+S28)/C27</f>
        <v>8.5248766556908875E-4</v>
      </c>
      <c r="G65" s="216">
        <f>(H28+R28)/C27</f>
        <v>2.0885947806442676E-3</v>
      </c>
      <c r="H65" s="216">
        <f>J28/C27</f>
        <v>9.4839252794561132E-4</v>
      </c>
      <c r="I65" s="73" t="s">
        <v>447</v>
      </c>
      <c r="J65" s="216">
        <f t="shared" si="0"/>
        <v>0.99905160747205435</v>
      </c>
    </row>
    <row r="66" spans="1:10">
      <c r="A66" s="214" t="s">
        <v>452</v>
      </c>
      <c r="B66" s="214" t="s">
        <v>471</v>
      </c>
      <c r="C66" s="215">
        <f>E29/C29</f>
        <v>0.81725888324873097</v>
      </c>
      <c r="D66" s="216">
        <f>(F29+P29)/C29</f>
        <v>0</v>
      </c>
      <c r="E66" s="216">
        <f>(G29+Q29)/C29</f>
        <v>0.13705583756345177</v>
      </c>
      <c r="F66" s="216">
        <f>(I29+S29)/C29</f>
        <v>0</v>
      </c>
      <c r="G66" s="216">
        <f>(H29+R29)/C29</f>
        <v>1.015228426395939E-2</v>
      </c>
      <c r="H66" s="216">
        <f>J29/C29</f>
        <v>0</v>
      </c>
      <c r="I66" s="216">
        <f>N29/C29</f>
        <v>0</v>
      </c>
      <c r="J66" s="216">
        <f t="shared" si="0"/>
        <v>0.18274111675126903</v>
      </c>
    </row>
    <row r="67" spans="1:10">
      <c r="A67" s="214" t="s">
        <v>452</v>
      </c>
      <c r="B67" s="214" t="s">
        <v>470</v>
      </c>
      <c r="C67" s="215">
        <f>E30/C29</f>
        <v>0.233502538071066</v>
      </c>
      <c r="D67" s="216">
        <f>(F30+P30)/C29</f>
        <v>9.1370558375634514E-2</v>
      </c>
      <c r="E67" s="216">
        <f>(G30+Q30)/C29</f>
        <v>0.12182741116751269</v>
      </c>
      <c r="F67" s="216">
        <f>(I30+S30)/C29</f>
        <v>9.1370558375634514E-2</v>
      </c>
      <c r="G67" s="216">
        <f>(H30+R30)/C29</f>
        <v>7.1065989847715741E-2</v>
      </c>
      <c r="H67" s="216">
        <f>J30/C29</f>
        <v>4.5685279187817257E-2</v>
      </c>
      <c r="I67" s="216">
        <f>N30/C29</f>
        <v>4.5685279187817257E-2</v>
      </c>
      <c r="J67" s="216">
        <f t="shared" si="0"/>
        <v>0.76649746192893398</v>
      </c>
    </row>
    <row r="68" spans="1:10">
      <c r="A68" s="214" t="s">
        <v>450</v>
      </c>
      <c r="B68" s="214" t="s">
        <v>471</v>
      </c>
      <c r="C68" s="215">
        <f>E31/C31</f>
        <v>0.60115264797507784</v>
      </c>
      <c r="D68" s="216">
        <f>(F31+P31)/C31</f>
        <v>8.7663551401869155E-2</v>
      </c>
      <c r="E68" s="216">
        <f>(G31+Q31)/C31</f>
        <v>8.4018691588785041E-2</v>
      </c>
      <c r="F68" s="216">
        <f>(I31+S31)/C31</f>
        <v>1.426791277258567E-2</v>
      </c>
      <c r="G68" s="216">
        <f>(H31+R31)/C31</f>
        <v>4.5046728971962616E-2</v>
      </c>
      <c r="H68" s="216">
        <f>J31/C31</f>
        <v>0</v>
      </c>
      <c r="I68" s="216">
        <f>N31/C31</f>
        <v>0.10545171339563864</v>
      </c>
      <c r="J68" s="216">
        <f t="shared" si="0"/>
        <v>0.39884735202492216</v>
      </c>
    </row>
    <row r="69" spans="1:10">
      <c r="A69" s="214" t="s">
        <v>450</v>
      </c>
      <c r="B69" s="214" t="s">
        <v>470</v>
      </c>
      <c r="C69" s="215">
        <f>E32/C31</f>
        <v>3.1495327102803741E-2</v>
      </c>
      <c r="D69" s="216">
        <f>(F32+P32)/C31</f>
        <v>1.6542056074766356E-2</v>
      </c>
      <c r="E69" s="216">
        <f>(G32+Q32)/C31</f>
        <v>1.9221183800623053E-2</v>
      </c>
      <c r="F69" s="216">
        <f>(I32+S32)/C31</f>
        <v>4.2679127725856695E-3</v>
      </c>
      <c r="G69" s="216">
        <f>(H32+R32)/C31</f>
        <v>9.7507788161993771E-3</v>
      </c>
      <c r="H69" s="216">
        <f>J32/C31</f>
        <v>6.2305295950155766E-4</v>
      </c>
      <c r="I69" s="216">
        <f>N32/C31</f>
        <v>1.8193146417445481E-2</v>
      </c>
      <c r="J69" s="216">
        <f t="shared" si="0"/>
        <v>0.96850467289719622</v>
      </c>
    </row>
    <row r="70" spans="1:10">
      <c r="A70" s="214" t="s">
        <v>459</v>
      </c>
      <c r="B70" s="214" t="s">
        <v>471</v>
      </c>
      <c r="C70" s="215">
        <f>E33/C33</f>
        <v>0.75947521865889212</v>
      </c>
      <c r="D70" s="216">
        <f>(F33+P33)/C33</f>
        <v>1.0689990281827016E-2</v>
      </c>
      <c r="E70" s="216">
        <f>(G33+Q33)/C33</f>
        <v>8.1146744412050539E-2</v>
      </c>
      <c r="F70" s="216">
        <f>(I33+S33)/C33</f>
        <v>1.7006802721088437E-2</v>
      </c>
      <c r="G70" s="216">
        <f>(H33+R33)/C33</f>
        <v>2.4295432458697765E-3</v>
      </c>
      <c r="H70" s="216">
        <f>J33/C33</f>
        <v>1.4577259475218659E-3</v>
      </c>
      <c r="I70" s="216">
        <f>N33/C33</f>
        <v>2.3323615160349854E-2</v>
      </c>
      <c r="J70" s="216">
        <f t="shared" si="0"/>
        <v>0.24052478134110788</v>
      </c>
    </row>
    <row r="71" spans="1:10">
      <c r="A71" s="214" t="s">
        <v>459</v>
      </c>
      <c r="B71" s="214" t="s">
        <v>470</v>
      </c>
      <c r="C71" s="215">
        <f>E34/C33</f>
        <v>8.1632653061224483E-2</v>
      </c>
      <c r="D71" s="216">
        <f>(F34+P34)/C33</f>
        <v>1.5063168124392614E-2</v>
      </c>
      <c r="E71" s="216">
        <f>(G34+Q34)/C33</f>
        <v>4.6647230320699708E-2</v>
      </c>
      <c r="F71" s="216">
        <f>(I34+S34)/C33</f>
        <v>2.1379980563654033E-2</v>
      </c>
      <c r="G71" s="216">
        <f>(H34+R34)/C33</f>
        <v>8.2604470359572395E-3</v>
      </c>
      <c r="H71" s="216">
        <f>J34/C33</f>
        <v>2.4295432458697765E-3</v>
      </c>
      <c r="I71" s="216">
        <f>N34/C33</f>
        <v>1.4091350826044704E-2</v>
      </c>
      <c r="J71" s="216">
        <f t="shared" si="0"/>
        <v>0.91836734693877553</v>
      </c>
    </row>
    <row r="72" spans="1:10">
      <c r="A72" s="214" t="s">
        <v>458</v>
      </c>
      <c r="B72" s="214" t="s">
        <v>471</v>
      </c>
      <c r="C72" s="215">
        <f>E35/C35</f>
        <v>0.65539112050739956</v>
      </c>
      <c r="D72" s="216">
        <f>(F35+P35)/C35</f>
        <v>4.4397463002114168E-2</v>
      </c>
      <c r="E72" s="216">
        <f>(G35+Q35)/C35</f>
        <v>0.23467230443974629</v>
      </c>
      <c r="F72" s="216">
        <f>(I35+S35)/C35</f>
        <v>0</v>
      </c>
      <c r="G72" s="216">
        <f>(H35+R35)/C35</f>
        <v>2.1141649048625794E-3</v>
      </c>
      <c r="H72" s="216">
        <f>J35/C35</f>
        <v>0</v>
      </c>
      <c r="I72" s="216">
        <f>N35/C35</f>
        <v>1.9027484143763214E-2</v>
      </c>
      <c r="J72" s="216">
        <f t="shared" si="0"/>
        <v>0.34460887949260044</v>
      </c>
    </row>
    <row r="73" spans="1:10">
      <c r="A73" s="214" t="s">
        <v>458</v>
      </c>
      <c r="B73" s="214" t="s">
        <v>470</v>
      </c>
      <c r="C73" s="215">
        <f>E36/C35</f>
        <v>0.22621564482029599</v>
      </c>
      <c r="D73" s="216">
        <f>(F36+P36)/C35</f>
        <v>5.4968287526427059E-2</v>
      </c>
      <c r="E73" s="216">
        <f>(G36+Q36)/C35</f>
        <v>0.12684989429175475</v>
      </c>
      <c r="F73" s="216">
        <f>(I36+S36)/C35</f>
        <v>3.8054968287526428E-2</v>
      </c>
      <c r="G73" s="216">
        <f>(H36+R36)/C35</f>
        <v>2.3255813953488372E-2</v>
      </c>
      <c r="H73" s="216">
        <f>J36/C35</f>
        <v>1.9027484143763214E-2</v>
      </c>
      <c r="I73" s="216">
        <f>N36/C35</f>
        <v>2.5369978858350951E-2</v>
      </c>
      <c r="J73" s="216">
        <f t="shared" si="0"/>
        <v>0.77378435517970401</v>
      </c>
    </row>
    <row r="74" spans="1:10">
      <c r="A74" s="214" t="s">
        <v>446</v>
      </c>
      <c r="B74" s="214" t="s">
        <v>471</v>
      </c>
      <c r="C74" s="215">
        <f>E37/C37</f>
        <v>0.6730914588057445</v>
      </c>
      <c r="D74" s="216">
        <f>(F37+P37)/C37</f>
        <v>2.1919879062736205E-2</v>
      </c>
      <c r="E74" s="216">
        <f>(G37+Q37)/C37</f>
        <v>0.16477702191987906</v>
      </c>
      <c r="F74" s="216">
        <f>(I37+S37)/C37</f>
        <v>3.4013605442176869E-3</v>
      </c>
      <c r="G74" s="216">
        <f>(H37+R37)/C37</f>
        <v>1.889644746787604E-2</v>
      </c>
      <c r="H74" s="216">
        <f>J37/C37</f>
        <v>0</v>
      </c>
      <c r="I74" s="216">
        <f>N37/C37</f>
        <v>1.7762660619803475E-2</v>
      </c>
      <c r="J74" s="216">
        <f t="shared" si="0"/>
        <v>0.3269085411942555</v>
      </c>
    </row>
    <row r="75" spans="1:10">
      <c r="A75" s="214" t="s">
        <v>446</v>
      </c>
      <c r="B75" s="214" t="s">
        <v>470</v>
      </c>
      <c r="C75" s="215">
        <f>E38/C37</f>
        <v>8.390022675736962E-2</v>
      </c>
      <c r="D75" s="216">
        <f>(F38+P38)/C37</f>
        <v>1.1337868480725623E-2</v>
      </c>
      <c r="E75" s="216">
        <f>(G38+Q38)/C37</f>
        <v>7.8987150415721838E-2</v>
      </c>
      <c r="F75" s="216">
        <f>(I38+S38)/C37</f>
        <v>9.4482237339380201E-3</v>
      </c>
      <c r="G75" s="216">
        <f>(H38+R38)/C37</f>
        <v>2.0786092214663644E-2</v>
      </c>
      <c r="H75" s="216">
        <f>J38/C37</f>
        <v>3.4013605442176869E-3</v>
      </c>
      <c r="I75" s="216">
        <f>N38/C37</f>
        <v>1.5873015873015872E-2</v>
      </c>
      <c r="J75" s="216">
        <f t="shared" si="0"/>
        <v>0.91609977324263037</v>
      </c>
    </row>
    <row r="76" spans="1:10">
      <c r="A76" s="214" t="s">
        <v>457</v>
      </c>
      <c r="B76" s="214" t="s">
        <v>471</v>
      </c>
      <c r="C76" s="215">
        <f>E39/C39</f>
        <v>0.91732283464566933</v>
      </c>
      <c r="D76" s="216">
        <f>(F39+P39)/C39</f>
        <v>0</v>
      </c>
      <c r="E76" s="216">
        <f>(G39+Q39)/C39</f>
        <v>1.968503937007874E-3</v>
      </c>
      <c r="F76" s="216">
        <f>(I39+S39)/C39</f>
        <v>0</v>
      </c>
      <c r="G76" s="216">
        <f>(H39+R39)/C39</f>
        <v>1.1811023622047244E-2</v>
      </c>
      <c r="H76" s="216">
        <f>J39/C39</f>
        <v>0</v>
      </c>
      <c r="I76" s="216">
        <f>N39/C39</f>
        <v>1.968503937007874E-3</v>
      </c>
      <c r="J76" s="216">
        <f t="shared" si="0"/>
        <v>8.2677165354330673E-2</v>
      </c>
    </row>
    <row r="77" spans="1:10">
      <c r="A77" s="214" t="s">
        <v>457</v>
      </c>
      <c r="B77" s="214" t="s">
        <v>470</v>
      </c>
      <c r="C77" s="215">
        <f>E40/C39</f>
        <v>0.26574803149606302</v>
      </c>
      <c r="D77" s="216">
        <f>(F40+P40)/C39</f>
        <v>3.5433070866141732E-2</v>
      </c>
      <c r="E77" s="216">
        <f>(G40+Q40)/C39</f>
        <v>2.1653543307086614E-2</v>
      </c>
      <c r="F77" s="216">
        <f>(I40+S40)/C39</f>
        <v>3.5433070866141732E-2</v>
      </c>
      <c r="G77" s="216">
        <f>(H40+R40)/C39</f>
        <v>3.7401574803149609E-2</v>
      </c>
      <c r="H77" s="216">
        <f>J40/C39</f>
        <v>1.7716535433070866E-2</v>
      </c>
      <c r="I77" s="216">
        <f>N40/C39</f>
        <v>3.937007874015748E-3</v>
      </c>
      <c r="J77" s="216">
        <f t="shared" si="0"/>
        <v>0.73425196850393704</v>
      </c>
    </row>
    <row r="78" spans="1:10">
      <c r="A78" s="214" t="s">
        <v>456</v>
      </c>
      <c r="B78" s="214" t="s">
        <v>471</v>
      </c>
      <c r="C78" s="215">
        <f>E41/C41</f>
        <v>0.9330357142857143</v>
      </c>
      <c r="D78" s="216">
        <f>(F41+P41)/C41</f>
        <v>0</v>
      </c>
      <c r="E78" s="216">
        <f>(G41+Q41)/C41</f>
        <v>4.6875E-2</v>
      </c>
      <c r="F78" s="216">
        <f>(I41+S41)/C41</f>
        <v>0</v>
      </c>
      <c r="G78" s="216">
        <f>(H41+R41)/C41</f>
        <v>0</v>
      </c>
      <c r="H78" s="216">
        <f>J41/C41</f>
        <v>0</v>
      </c>
      <c r="I78" s="216">
        <f>N41/C41</f>
        <v>2.0089285714285716E-2</v>
      </c>
      <c r="J78" s="216">
        <f t="shared" si="0"/>
        <v>6.6964285714285698E-2</v>
      </c>
    </row>
    <row r="79" spans="1:10">
      <c r="A79" s="214" t="s">
        <v>456</v>
      </c>
      <c r="B79" s="214" t="s">
        <v>470</v>
      </c>
      <c r="C79" s="215">
        <f>E42/C41</f>
        <v>0.4642857142857143</v>
      </c>
      <c r="D79" s="216">
        <f>(F42+P42)/C41</f>
        <v>4.0178571428571432E-2</v>
      </c>
      <c r="E79" s="216">
        <f>(G42+Q42)/C41</f>
        <v>7.5892857142857137E-2</v>
      </c>
      <c r="F79" s="216">
        <f>(I42+S42)/C41</f>
        <v>4.0178571428571432E-2</v>
      </c>
      <c r="G79" s="216">
        <f>(H42+R42)/C41</f>
        <v>4.0178571428571432E-2</v>
      </c>
      <c r="H79" s="216">
        <f>J42/C41</f>
        <v>2.0089285714285716E-2</v>
      </c>
      <c r="I79" s="216">
        <f>N42/C41</f>
        <v>3.3482142857142856E-2</v>
      </c>
      <c r="J79" s="216">
        <f t="shared" si="0"/>
        <v>0.5357142857142857</v>
      </c>
    </row>
    <row r="80" spans="1:10">
      <c r="A80" s="214" t="s">
        <v>455</v>
      </c>
      <c r="B80" s="214" t="s">
        <v>471</v>
      </c>
      <c r="C80" s="215">
        <f>E43/C43</f>
        <v>0.77444682369735907</v>
      </c>
      <c r="D80" s="216">
        <f>(F43+P43)/C43</f>
        <v>2.1294313585534141E-2</v>
      </c>
      <c r="E80" s="216">
        <f>(G43+Q43)/C43</f>
        <v>5.6507256721389482E-2</v>
      </c>
      <c r="F80" s="216">
        <f>(I43+S43)/C43</f>
        <v>1.6654770402093743E-3</v>
      </c>
      <c r="G80" s="216">
        <f>(H43+R43)/C43</f>
        <v>2.1056388294075662E-2</v>
      </c>
      <c r="H80" s="216">
        <f>J43/C43</f>
        <v>0</v>
      </c>
      <c r="I80" s="216">
        <f>N43/C43</f>
        <v>3.4618129907209139E-2</v>
      </c>
      <c r="J80" s="216">
        <f t="shared" si="0"/>
        <v>0.22555317630264093</v>
      </c>
    </row>
    <row r="81" spans="1:18">
      <c r="A81" s="214" t="s">
        <v>455</v>
      </c>
      <c r="B81" s="214" t="s">
        <v>470</v>
      </c>
      <c r="C81" s="215">
        <f>E44/C43</f>
        <v>3.4618129907209139E-2</v>
      </c>
      <c r="D81" s="216">
        <f>(F44+P44)/C43</f>
        <v>1.4275517487508922E-2</v>
      </c>
      <c r="E81" s="216">
        <f>(G44+Q44)/C43</f>
        <v>2.2840827980014276E-2</v>
      </c>
      <c r="F81" s="216">
        <f>(I44+S44)/C43</f>
        <v>3.6878420176064716E-3</v>
      </c>
      <c r="G81" s="216">
        <f>(H44+R44)/C43</f>
        <v>1.2729003093028789E-2</v>
      </c>
      <c r="H81" s="216">
        <f>J44/C43</f>
        <v>1.5465143944801332E-3</v>
      </c>
      <c r="I81" s="216">
        <f>N44/C43</f>
        <v>1.629788246490602E-2</v>
      </c>
      <c r="J81" s="216">
        <f t="shared" si="0"/>
        <v>0.96538187009279086</v>
      </c>
    </row>
    <row r="82" spans="1:18">
      <c r="A82" s="214" t="s">
        <v>445</v>
      </c>
      <c r="B82" s="214" t="s">
        <v>471</v>
      </c>
      <c r="C82" s="215">
        <f>E45/C45</f>
        <v>0.68292682926829273</v>
      </c>
      <c r="D82" s="216">
        <f>(F45+P45)/C45</f>
        <v>0</v>
      </c>
      <c r="E82" s="216">
        <f>(G45+Q45)/C45</f>
        <v>5.6910569105691054E-2</v>
      </c>
      <c r="F82" s="216">
        <f>(I45+S45)/C45</f>
        <v>4.065040650406504E-2</v>
      </c>
      <c r="G82" s="216">
        <f>(H45+R45)/C45</f>
        <v>0.10569105691056911</v>
      </c>
      <c r="H82" s="216">
        <f>J45/C45</f>
        <v>0</v>
      </c>
      <c r="I82" s="216">
        <f>N45/C45</f>
        <v>6.910569105691057E-2</v>
      </c>
      <c r="J82" s="216">
        <f t="shared" si="0"/>
        <v>0.31707317073170727</v>
      </c>
    </row>
    <row r="83" spans="1:18">
      <c r="A83" s="214" t="s">
        <v>445</v>
      </c>
      <c r="B83" s="214" t="s">
        <v>470</v>
      </c>
      <c r="C83" s="215">
        <f>E46/C45</f>
        <v>0.23170731707317074</v>
      </c>
      <c r="D83" s="216">
        <f>(F46+P46)/C45</f>
        <v>7.3170731707317069E-2</v>
      </c>
      <c r="E83" s="216">
        <f>(G46+Q46)/C45</f>
        <v>8.1300813008130079E-2</v>
      </c>
      <c r="F83" s="216">
        <f>(I46+S46)/C45</f>
        <v>9.7560975609756101E-2</v>
      </c>
      <c r="G83" s="216">
        <f>(H46+R46)/C45</f>
        <v>0.17073170731707318</v>
      </c>
      <c r="H83" s="216">
        <f>J46/C45</f>
        <v>3.6585365853658534E-2</v>
      </c>
      <c r="I83" s="216">
        <f>N46/C45</f>
        <v>0.11382113821138211</v>
      </c>
      <c r="J83" s="216">
        <f t="shared" si="0"/>
        <v>0.76829268292682928</v>
      </c>
    </row>
    <row r="84" spans="1:18">
      <c r="A84" s="214" t="s">
        <v>454</v>
      </c>
      <c r="B84" s="214" t="s">
        <v>471</v>
      </c>
      <c r="C84" s="215">
        <f>E47/C47</f>
        <v>0.89609053497942381</v>
      </c>
      <c r="D84" s="216">
        <f>(F47+P47)/C47</f>
        <v>0</v>
      </c>
      <c r="E84" s="216">
        <f>(G47+Q47)/C47</f>
        <v>3.137860082304527E-2</v>
      </c>
      <c r="F84" s="216">
        <f>(I47+S47)/C47</f>
        <v>7.2016460905349796E-3</v>
      </c>
      <c r="G84" s="216">
        <f>(H47+R47)/C47</f>
        <v>6.6872427983539094E-3</v>
      </c>
      <c r="H84" s="216">
        <f>J47/C47</f>
        <v>0</v>
      </c>
      <c r="I84" s="216">
        <f>N47/C47</f>
        <v>3.292181069958848E-2</v>
      </c>
      <c r="J84" s="216">
        <f t="shared" si="0"/>
        <v>0.10390946502057619</v>
      </c>
    </row>
    <row r="85" spans="1:18">
      <c r="A85" s="214" t="s">
        <v>454</v>
      </c>
      <c r="B85" s="214" t="s">
        <v>470</v>
      </c>
      <c r="C85" s="215">
        <f>E48/C47</f>
        <v>0.14248971193415638</v>
      </c>
      <c r="D85" s="216">
        <f>(F48+P48)/C47</f>
        <v>9.2592592592592587E-3</v>
      </c>
      <c r="E85" s="216">
        <f>(G48+Q48)/C47</f>
        <v>2.5205761316872428E-2</v>
      </c>
      <c r="F85" s="216">
        <f>(I48+S48)/C47</f>
        <v>1.5432098765432098E-2</v>
      </c>
      <c r="G85" s="216">
        <f>(H48+R48)/C47</f>
        <v>1.3374485596707819E-2</v>
      </c>
      <c r="H85" s="216">
        <f>J48/C47</f>
        <v>4.6296296296296294E-3</v>
      </c>
      <c r="I85" s="216">
        <f>N48/C47</f>
        <v>2.3662551440329218E-2</v>
      </c>
      <c r="J85" s="216">
        <f t="shared" si="0"/>
        <v>0.85751028806584362</v>
      </c>
    </row>
    <row r="89" spans="1:18" ht="25.5">
      <c r="C89" s="72" t="s">
        <v>471</v>
      </c>
      <c r="D89" s="72" t="s">
        <v>470</v>
      </c>
      <c r="E89" s="72" t="s">
        <v>471</v>
      </c>
      <c r="F89" s="72" t="s">
        <v>470</v>
      </c>
      <c r="G89" s="72" t="s">
        <v>471</v>
      </c>
      <c r="H89" s="72" t="s">
        <v>470</v>
      </c>
      <c r="I89" s="72" t="s">
        <v>471</v>
      </c>
      <c r="J89" s="72" t="s">
        <v>470</v>
      </c>
      <c r="K89" s="72" t="s">
        <v>471</v>
      </c>
      <c r="L89" s="72" t="s">
        <v>470</v>
      </c>
      <c r="M89" s="72" t="s">
        <v>471</v>
      </c>
      <c r="N89" s="72" t="s">
        <v>470</v>
      </c>
      <c r="O89" s="72" t="s">
        <v>471</v>
      </c>
      <c r="P89" s="72" t="s">
        <v>470</v>
      </c>
      <c r="Q89" s="72" t="s">
        <v>471</v>
      </c>
      <c r="R89" s="72" t="s">
        <v>470</v>
      </c>
    </row>
    <row r="90" spans="1:18" ht="15.75" thickBot="1">
      <c r="B90" s="135" t="s">
        <v>469</v>
      </c>
      <c r="C90" s="135"/>
      <c r="D90" s="135"/>
      <c r="E90" s="135"/>
      <c r="F90" s="135"/>
      <c r="G90" s="135"/>
      <c r="H90" s="135"/>
      <c r="I90" s="135"/>
      <c r="J90" s="135"/>
      <c r="K90" s="135"/>
      <c r="L90" s="135"/>
      <c r="M90" s="135"/>
      <c r="N90" s="135"/>
      <c r="O90" s="135"/>
      <c r="P90" s="135"/>
      <c r="Q90" s="135"/>
      <c r="R90" s="135"/>
    </row>
    <row r="91" spans="1:18" ht="32.25" customHeight="1" thickBot="1">
      <c r="B91" s="192"/>
      <c r="C91" s="187" t="s">
        <v>468</v>
      </c>
      <c r="D91" s="188"/>
      <c r="E91" s="187" t="s">
        <v>467</v>
      </c>
      <c r="F91" s="188"/>
      <c r="G91" s="187" t="s">
        <v>466</v>
      </c>
      <c r="H91" s="188"/>
      <c r="I91" s="187" t="s">
        <v>465</v>
      </c>
      <c r="J91" s="188"/>
      <c r="K91" s="187" t="s">
        <v>464</v>
      </c>
      <c r="L91" s="188"/>
      <c r="M91" s="187" t="s">
        <v>34</v>
      </c>
      <c r="N91" s="188"/>
      <c r="O91" s="187" t="s">
        <v>463</v>
      </c>
      <c r="P91" s="188"/>
      <c r="Q91" s="187" t="s">
        <v>462</v>
      </c>
      <c r="R91" s="188"/>
    </row>
    <row r="92" spans="1:18">
      <c r="B92" s="193"/>
      <c r="C92" s="189" t="s">
        <v>25</v>
      </c>
      <c r="D92" s="71" t="s">
        <v>35</v>
      </c>
      <c r="E92" s="189" t="s">
        <v>25</v>
      </c>
      <c r="F92" s="71" t="s">
        <v>35</v>
      </c>
      <c r="G92" s="189" t="s">
        <v>25</v>
      </c>
      <c r="H92" s="71" t="s">
        <v>35</v>
      </c>
      <c r="I92" s="189" t="s">
        <v>25</v>
      </c>
      <c r="J92" s="71" t="s">
        <v>35</v>
      </c>
      <c r="K92" s="189" t="s">
        <v>25</v>
      </c>
      <c r="L92" s="71" t="s">
        <v>35</v>
      </c>
      <c r="M92" s="189" t="s">
        <v>25</v>
      </c>
      <c r="N92" s="71" t="s">
        <v>35</v>
      </c>
      <c r="O92" s="189" t="s">
        <v>25</v>
      </c>
      <c r="P92" s="71" t="s">
        <v>35</v>
      </c>
      <c r="Q92" s="189" t="s">
        <v>25</v>
      </c>
      <c r="R92" s="70" t="s">
        <v>35</v>
      </c>
    </row>
    <row r="93" spans="1:18" ht="15.75" thickBot="1">
      <c r="B93" s="194"/>
      <c r="C93" s="190"/>
      <c r="D93" s="69" t="s">
        <v>36</v>
      </c>
      <c r="E93" s="190"/>
      <c r="F93" s="69" t="s">
        <v>36</v>
      </c>
      <c r="G93" s="190"/>
      <c r="H93" s="69" t="s">
        <v>36</v>
      </c>
      <c r="I93" s="190"/>
      <c r="J93" s="69" t="s">
        <v>36</v>
      </c>
      <c r="K93" s="190"/>
      <c r="L93" s="69" t="s">
        <v>36</v>
      </c>
      <c r="M93" s="190"/>
      <c r="N93" s="69" t="s">
        <v>36</v>
      </c>
      <c r="O93" s="190"/>
      <c r="P93" s="69" t="s">
        <v>36</v>
      </c>
      <c r="Q93" s="190"/>
      <c r="R93" s="68" t="s">
        <v>36</v>
      </c>
    </row>
    <row r="94" spans="1:18" ht="15.75" thickBot="1">
      <c r="A94" t="s">
        <v>461</v>
      </c>
      <c r="B94" s="66" t="s">
        <v>3</v>
      </c>
      <c r="C94" s="200">
        <f t="shared" ref="C94:D109" si="1">100*SUMIFS($C$54:$C$85,$A$54:$A$85,$A94,$B$54:$B$85,C$89)</f>
        <v>62.925168199917614</v>
      </c>
      <c r="D94" s="200">
        <f t="shared" si="1"/>
        <v>3.8857613620760671E-2</v>
      </c>
      <c r="E94" s="200">
        <f t="shared" ref="E94:F109" si="2">100*SUMIFS($D$54:$D$85,$A$54:$A$85,$A94,$B$54:$B$85,E$89)</f>
        <v>3.4529726760950159</v>
      </c>
      <c r="F94" s="200">
        <f t="shared" si="2"/>
        <v>0.13195111904434986</v>
      </c>
      <c r="G94" s="200">
        <f t="shared" ref="G94:H109" si="3">100*SUMIFS($E$54:$E$85,$A$54:$A$85,$A94,$B$54:$B$85,G$89)</f>
        <v>14.107236029108883</v>
      </c>
      <c r="H94" s="200">
        <f t="shared" si="3"/>
        <v>0.25127008101057258</v>
      </c>
      <c r="I94" s="200">
        <f t="shared" ref="I94:J109" si="4">100*SUMIFS($F$54:$F$85,$A$54:$A$85,$A94,$B$54:$B$85,I$89)</f>
        <v>1.14444597006728</v>
      </c>
      <c r="J94" s="200">
        <f t="shared" si="4"/>
        <v>6.6318824660167516E-2</v>
      </c>
      <c r="K94" s="200">
        <f t="shared" ref="K94:L109" si="5">100*SUMIFS($G$54:$G$85,$A$54:$A$85,$A94,$B$54:$B$85,K$89)</f>
        <v>5.6262529177536731</v>
      </c>
      <c r="L94" s="200">
        <f t="shared" si="5"/>
        <v>0.18412742001922283</v>
      </c>
      <c r="M94" s="200">
        <f t="shared" ref="M94:N109" si="6">100*SUMIFS($H$54:$H$85,$A$54:$A$85,$A94,$B$54:$B$85,M$89)</f>
        <v>0.12659618289166552</v>
      </c>
      <c r="N94" s="200">
        <f t="shared" si="6"/>
        <v>5.2450913085267066E-2</v>
      </c>
      <c r="O94" s="200">
        <f>100*SUMIFS($I$54:$I$85,$A$54:$A$85,$A94,$B$54:$B$85,O$89)</f>
        <v>6.2126870795002054</v>
      </c>
      <c r="P94" s="200">
        <f>100*SUMIFS($I$54:$I$85,$A$54:$A$85,$A94,$B$54:$B$85,P$89)</f>
        <v>1.6064808458052998E-2</v>
      </c>
      <c r="Q94" s="200">
        <f t="shared" ref="Q94:Q109" si="7">100*SUMIFS($J$54:$J$85,$A$54:$A$85,$A94,$B$54:$B$85,Q$89)</f>
        <v>37.074831800082386</v>
      </c>
      <c r="R94" s="200">
        <f t="shared" ref="R94:R109" si="8">D94</f>
        <v>3.8857613620760671E-2</v>
      </c>
    </row>
    <row r="95" spans="1:18" ht="15.75" thickBot="1">
      <c r="A95" t="s">
        <v>460</v>
      </c>
      <c r="B95" s="66" t="s">
        <v>4</v>
      </c>
      <c r="C95" s="200">
        <f>100*SUMIFS($C$54:$C$85,$A$54:$A$85,$A95,$B$54:$B$85,C$89)</f>
        <v>81.459458883454289</v>
      </c>
      <c r="D95" s="200">
        <f t="shared" si="1"/>
        <v>9.4839252794561138E-2</v>
      </c>
      <c r="E95" s="200">
        <f t="shared" si="2"/>
        <v>0.90044009675734993</v>
      </c>
      <c r="F95" s="200">
        <f t="shared" si="2"/>
        <v>0.20885947806442676</v>
      </c>
      <c r="G95" s="200">
        <f t="shared" si="3"/>
        <v>5.3333759577166111</v>
      </c>
      <c r="H95" s="200">
        <f t="shared" si="3"/>
        <v>0.4933772364481101</v>
      </c>
      <c r="I95" s="200">
        <f t="shared" si="4"/>
        <v>0.25894312841661077</v>
      </c>
      <c r="J95" s="200">
        <f t="shared" si="4"/>
        <v>8.524876655690887E-2</v>
      </c>
      <c r="K95" s="200">
        <f t="shared" si="5"/>
        <v>1.3788987990580011</v>
      </c>
      <c r="L95" s="200">
        <f t="shared" si="5"/>
        <v>0.20885947806442676</v>
      </c>
      <c r="M95" s="200">
        <f t="shared" si="6"/>
        <v>0.1257419306714406</v>
      </c>
      <c r="N95" s="200">
        <f t="shared" si="6"/>
        <v>9.4839252794561138E-2</v>
      </c>
      <c r="O95" s="200">
        <f t="shared" ref="O95:O109" si="9">100*SUMIFS($I$54:$I$85,$A$54:$A$85,$A95,$B$54:$B$85,O$89)</f>
        <v>4.2432573553701394</v>
      </c>
      <c r="P95" s="200" t="s">
        <v>447</v>
      </c>
      <c r="Q95" s="200">
        <f t="shared" si="7"/>
        <v>18.540541116545718</v>
      </c>
      <c r="R95" s="200">
        <f t="shared" si="8"/>
        <v>9.4839252794561138E-2</v>
      </c>
    </row>
    <row r="96" spans="1:18" ht="15.75" thickBot="1">
      <c r="A96" t="s">
        <v>459</v>
      </c>
      <c r="B96" s="67" t="s">
        <v>9</v>
      </c>
      <c r="C96" s="200">
        <f t="shared" si="1"/>
        <v>75.947521865889215</v>
      </c>
      <c r="D96" s="200">
        <f t="shared" si="1"/>
        <v>8.1632653061224492</v>
      </c>
      <c r="E96" s="200">
        <f t="shared" si="2"/>
        <v>1.0689990281827018</v>
      </c>
      <c r="F96" s="200">
        <f t="shared" si="2"/>
        <v>1.5063168124392614</v>
      </c>
      <c r="G96" s="200">
        <f t="shared" si="3"/>
        <v>8.1146744412050538</v>
      </c>
      <c r="H96" s="200">
        <f t="shared" si="3"/>
        <v>4.6647230320699711</v>
      </c>
      <c r="I96" s="200">
        <f t="shared" si="4"/>
        <v>1.7006802721088436</v>
      </c>
      <c r="J96" s="200">
        <f t="shared" si="4"/>
        <v>2.1379980563654035</v>
      </c>
      <c r="K96" s="200">
        <f t="shared" si="5"/>
        <v>0.24295432458697766</v>
      </c>
      <c r="L96" s="200">
        <f t="shared" si="5"/>
        <v>0.82604470359572391</v>
      </c>
      <c r="M96" s="200">
        <f t="shared" si="6"/>
        <v>0.1457725947521866</v>
      </c>
      <c r="N96" s="200">
        <f t="shared" si="6"/>
        <v>0.24295432458697766</v>
      </c>
      <c r="O96" s="200">
        <f t="shared" si="9"/>
        <v>2.3323615160349855</v>
      </c>
      <c r="P96" s="200">
        <f t="shared" ref="P96:P103" si="10">100*SUMIFS($I$54:$I$85,$A$54:$A$85,$A96,$B$54:$B$85,P$89)</f>
        <v>1.4091350826044704</v>
      </c>
      <c r="Q96" s="200">
        <f t="shared" si="7"/>
        <v>24.052478134110789</v>
      </c>
      <c r="R96" s="200">
        <f t="shared" si="8"/>
        <v>8.1632653061224492</v>
      </c>
    </row>
    <row r="97" spans="1:18" ht="15.75" thickBot="1">
      <c r="A97" t="s">
        <v>458</v>
      </c>
      <c r="B97" s="67" t="s">
        <v>37</v>
      </c>
      <c r="C97" s="200">
        <f t="shared" si="1"/>
        <v>65.539112050739959</v>
      </c>
      <c r="D97" s="200">
        <f t="shared" si="1"/>
        <v>22.621564482029598</v>
      </c>
      <c r="E97" s="200">
        <f t="shared" si="2"/>
        <v>4.439746300211417</v>
      </c>
      <c r="F97" s="200">
        <f t="shared" si="2"/>
        <v>5.4968287526427062</v>
      </c>
      <c r="G97" s="200">
        <f t="shared" si="3"/>
        <v>23.467230443974628</v>
      </c>
      <c r="H97" s="200">
        <f t="shared" si="3"/>
        <v>12.684989429175475</v>
      </c>
      <c r="I97" s="200">
        <f t="shared" si="4"/>
        <v>0</v>
      </c>
      <c r="J97" s="200">
        <f t="shared" si="4"/>
        <v>3.8054968287526427</v>
      </c>
      <c r="K97" s="200">
        <f t="shared" si="5"/>
        <v>0.21141649048625794</v>
      </c>
      <c r="L97" s="200">
        <f t="shared" si="5"/>
        <v>2.3255813953488373</v>
      </c>
      <c r="M97" s="200">
        <f t="shared" si="6"/>
        <v>0</v>
      </c>
      <c r="N97" s="200">
        <f t="shared" si="6"/>
        <v>1.9027484143763214</v>
      </c>
      <c r="O97" s="200">
        <f t="shared" si="9"/>
        <v>1.9027484143763214</v>
      </c>
      <c r="P97" s="200">
        <f t="shared" si="10"/>
        <v>2.536997885835095</v>
      </c>
      <c r="Q97" s="200">
        <f t="shared" si="7"/>
        <v>34.460887949260041</v>
      </c>
      <c r="R97" s="200">
        <f t="shared" si="8"/>
        <v>22.621564482029598</v>
      </c>
    </row>
    <row r="98" spans="1:18" ht="15.75" thickBot="1">
      <c r="A98" t="s">
        <v>457</v>
      </c>
      <c r="B98" s="67" t="s">
        <v>7</v>
      </c>
      <c r="C98" s="200">
        <f t="shared" si="1"/>
        <v>91.732283464566933</v>
      </c>
      <c r="D98" s="200">
        <f t="shared" si="1"/>
        <v>26.574803149606304</v>
      </c>
      <c r="E98" s="200">
        <f t="shared" si="2"/>
        <v>0</v>
      </c>
      <c r="F98" s="200">
        <f t="shared" si="2"/>
        <v>3.5433070866141732</v>
      </c>
      <c r="G98" s="200">
        <f t="shared" si="3"/>
        <v>0.19685039370078738</v>
      </c>
      <c r="H98" s="200">
        <f t="shared" si="3"/>
        <v>2.1653543307086616</v>
      </c>
      <c r="I98" s="200">
        <f t="shared" si="4"/>
        <v>0</v>
      </c>
      <c r="J98" s="200">
        <f t="shared" si="4"/>
        <v>3.5433070866141732</v>
      </c>
      <c r="K98" s="200">
        <f t="shared" si="5"/>
        <v>1.1811023622047243</v>
      </c>
      <c r="L98" s="200">
        <f t="shared" si="5"/>
        <v>3.7401574803149611</v>
      </c>
      <c r="M98" s="200">
        <f t="shared" si="6"/>
        <v>0</v>
      </c>
      <c r="N98" s="200">
        <f t="shared" si="6"/>
        <v>1.7716535433070866</v>
      </c>
      <c r="O98" s="200">
        <f t="shared" si="9"/>
        <v>0.19685039370078738</v>
      </c>
      <c r="P98" s="200">
        <f t="shared" si="10"/>
        <v>0.39370078740157477</v>
      </c>
      <c r="Q98" s="200">
        <f t="shared" si="7"/>
        <v>8.2677165354330668</v>
      </c>
      <c r="R98" s="200">
        <f t="shared" si="8"/>
        <v>26.574803149606304</v>
      </c>
    </row>
    <row r="99" spans="1:18" ht="15.75" thickBot="1">
      <c r="A99" t="s">
        <v>456</v>
      </c>
      <c r="B99" s="67" t="s">
        <v>5</v>
      </c>
      <c r="C99" s="200">
        <f t="shared" si="1"/>
        <v>93.303571428571431</v>
      </c>
      <c r="D99" s="200">
        <f t="shared" si="1"/>
        <v>46.428571428571431</v>
      </c>
      <c r="E99" s="200">
        <f t="shared" si="2"/>
        <v>0</v>
      </c>
      <c r="F99" s="200">
        <f t="shared" si="2"/>
        <v>4.0178571428571432</v>
      </c>
      <c r="G99" s="200">
        <f t="shared" si="3"/>
        <v>4.6875</v>
      </c>
      <c r="H99" s="200">
        <f t="shared" si="3"/>
        <v>7.5892857142857135</v>
      </c>
      <c r="I99" s="200">
        <f t="shared" si="4"/>
        <v>0</v>
      </c>
      <c r="J99" s="200">
        <f t="shared" si="4"/>
        <v>4.0178571428571432</v>
      </c>
      <c r="K99" s="200">
        <f t="shared" si="5"/>
        <v>0</v>
      </c>
      <c r="L99" s="200">
        <f t="shared" si="5"/>
        <v>4.0178571428571432</v>
      </c>
      <c r="M99" s="200">
        <f t="shared" si="6"/>
        <v>0</v>
      </c>
      <c r="N99" s="200">
        <f t="shared" si="6"/>
        <v>2.0089285714285716</v>
      </c>
      <c r="O99" s="200">
        <f t="shared" si="9"/>
        <v>2.0089285714285716</v>
      </c>
      <c r="P99" s="200">
        <f t="shared" si="10"/>
        <v>3.3482142857142856</v>
      </c>
      <c r="Q99" s="200">
        <f t="shared" si="7"/>
        <v>6.6964285714285694</v>
      </c>
      <c r="R99" s="200">
        <f t="shared" si="8"/>
        <v>46.428571428571431</v>
      </c>
    </row>
    <row r="100" spans="1:18" ht="15.75" thickBot="1">
      <c r="A100" t="s">
        <v>455</v>
      </c>
      <c r="B100" s="67" t="s">
        <v>10</v>
      </c>
      <c r="C100" s="200">
        <f t="shared" si="1"/>
        <v>77.444682369735901</v>
      </c>
      <c r="D100" s="200">
        <f t="shared" si="1"/>
        <v>3.4618129907209139</v>
      </c>
      <c r="E100" s="200">
        <f t="shared" si="2"/>
        <v>2.1294313585534139</v>
      </c>
      <c r="F100" s="200">
        <f t="shared" si="2"/>
        <v>1.4275517487508922</v>
      </c>
      <c r="G100" s="200">
        <f t="shared" si="3"/>
        <v>5.6507256721389485</v>
      </c>
      <c r="H100" s="200">
        <f t="shared" si="3"/>
        <v>2.2840827980014278</v>
      </c>
      <c r="I100" s="200">
        <f t="shared" si="4"/>
        <v>0.16654770402093744</v>
      </c>
      <c r="J100" s="200">
        <f t="shared" si="4"/>
        <v>0.36878420176064713</v>
      </c>
      <c r="K100" s="200">
        <f t="shared" si="5"/>
        <v>2.1056388294075661</v>
      </c>
      <c r="L100" s="200">
        <f t="shared" si="5"/>
        <v>1.2729003093028788</v>
      </c>
      <c r="M100" s="200">
        <f t="shared" si="6"/>
        <v>0</v>
      </c>
      <c r="N100" s="200">
        <f t="shared" si="6"/>
        <v>0.15465143944801332</v>
      </c>
      <c r="O100" s="200">
        <f t="shared" si="9"/>
        <v>3.4618129907209139</v>
      </c>
      <c r="P100" s="200">
        <f t="shared" si="10"/>
        <v>1.6297882464906019</v>
      </c>
      <c r="Q100" s="200">
        <f t="shared" si="7"/>
        <v>22.555317630264092</v>
      </c>
      <c r="R100" s="200">
        <f t="shared" si="8"/>
        <v>3.4618129907209139</v>
      </c>
    </row>
    <row r="101" spans="1:18" ht="15.75" thickBot="1">
      <c r="A101" t="s">
        <v>454</v>
      </c>
      <c r="B101" s="67" t="s">
        <v>11</v>
      </c>
      <c r="C101" s="200">
        <f t="shared" si="1"/>
        <v>89.609053497942384</v>
      </c>
      <c r="D101" s="200">
        <f t="shared" si="1"/>
        <v>14.248971193415638</v>
      </c>
      <c r="E101" s="200">
        <f t="shared" si="2"/>
        <v>0</v>
      </c>
      <c r="F101" s="200">
        <f t="shared" si="2"/>
        <v>0.92592592592592582</v>
      </c>
      <c r="G101" s="200">
        <f t="shared" si="3"/>
        <v>3.1378600823045271</v>
      </c>
      <c r="H101" s="200">
        <f t="shared" si="3"/>
        <v>2.5205761316872426</v>
      </c>
      <c r="I101" s="200">
        <f t="shared" si="4"/>
        <v>0.72016460905349799</v>
      </c>
      <c r="J101" s="200">
        <f t="shared" si="4"/>
        <v>1.5432098765432098</v>
      </c>
      <c r="K101" s="200">
        <f t="shared" si="5"/>
        <v>0.66872427983539096</v>
      </c>
      <c r="L101" s="200">
        <f t="shared" si="5"/>
        <v>1.3374485596707819</v>
      </c>
      <c r="M101" s="200">
        <f t="shared" si="6"/>
        <v>0</v>
      </c>
      <c r="N101" s="200">
        <f t="shared" si="6"/>
        <v>0.46296296296296291</v>
      </c>
      <c r="O101" s="200">
        <f t="shared" si="9"/>
        <v>3.2921810699588478</v>
      </c>
      <c r="P101" s="200">
        <f t="shared" si="10"/>
        <v>2.3662551440329218</v>
      </c>
      <c r="Q101" s="200">
        <f t="shared" si="7"/>
        <v>10.390946502057618</v>
      </c>
      <c r="R101" s="200">
        <f t="shared" si="8"/>
        <v>14.248971193415638</v>
      </c>
    </row>
    <row r="102" spans="1:18" ht="15.75" thickBot="1">
      <c r="A102" t="s">
        <v>453</v>
      </c>
      <c r="B102" s="66" t="s">
        <v>12</v>
      </c>
      <c r="C102" s="200">
        <f t="shared" si="1"/>
        <v>84.521484375</v>
      </c>
      <c r="D102" s="200">
        <f t="shared" si="1"/>
        <v>8.447265625</v>
      </c>
      <c r="E102" s="200">
        <f t="shared" si="2"/>
        <v>1.904296875</v>
      </c>
      <c r="F102" s="200">
        <f t="shared" si="2"/>
        <v>3.41796875</v>
      </c>
      <c r="G102" s="200">
        <f t="shared" si="3"/>
        <v>3.369140625</v>
      </c>
      <c r="H102" s="200">
        <f t="shared" si="3"/>
        <v>2.734375</v>
      </c>
      <c r="I102" s="200">
        <f t="shared" si="4"/>
        <v>0</v>
      </c>
      <c r="J102" s="200">
        <f t="shared" si="4"/>
        <v>0.87890625</v>
      </c>
      <c r="K102" s="200">
        <f t="shared" si="5"/>
        <v>4.6875</v>
      </c>
      <c r="L102" s="200">
        <f t="shared" si="5"/>
        <v>6.494140625</v>
      </c>
      <c r="M102" s="200">
        <f t="shared" si="6"/>
        <v>0</v>
      </c>
      <c r="N102" s="200">
        <f t="shared" si="6"/>
        <v>0.439453125</v>
      </c>
      <c r="O102" s="200">
        <f t="shared" si="9"/>
        <v>2.392578125</v>
      </c>
      <c r="P102" s="200">
        <f t="shared" si="10"/>
        <v>2.587890625</v>
      </c>
      <c r="Q102" s="200">
        <f t="shared" si="7"/>
        <v>15.478515625</v>
      </c>
      <c r="R102" s="200">
        <f t="shared" si="8"/>
        <v>8.447265625</v>
      </c>
    </row>
    <row r="103" spans="1:18" ht="15.75" thickBot="1">
      <c r="A103" t="s">
        <v>452</v>
      </c>
      <c r="B103" s="67" t="s">
        <v>13</v>
      </c>
      <c r="C103" s="200">
        <f t="shared" si="1"/>
        <v>81.725888324873097</v>
      </c>
      <c r="D103" s="200">
        <f t="shared" si="1"/>
        <v>23.350253807106601</v>
      </c>
      <c r="E103" s="200">
        <f t="shared" si="2"/>
        <v>0</v>
      </c>
      <c r="F103" s="200">
        <f t="shared" si="2"/>
        <v>9.1370558375634516</v>
      </c>
      <c r="G103" s="200">
        <f t="shared" si="3"/>
        <v>13.705583756345177</v>
      </c>
      <c r="H103" s="200">
        <f t="shared" si="3"/>
        <v>12.18274111675127</v>
      </c>
      <c r="I103" s="200">
        <f t="shared" si="4"/>
        <v>0</v>
      </c>
      <c r="J103" s="200">
        <f t="shared" si="4"/>
        <v>9.1370558375634516</v>
      </c>
      <c r="K103" s="200">
        <f t="shared" si="5"/>
        <v>1.015228426395939</v>
      </c>
      <c r="L103" s="200">
        <f t="shared" si="5"/>
        <v>7.1065989847715745</v>
      </c>
      <c r="M103" s="200">
        <f t="shared" si="6"/>
        <v>0</v>
      </c>
      <c r="N103" s="200">
        <f t="shared" si="6"/>
        <v>4.5685279187817258</v>
      </c>
      <c r="O103" s="200">
        <f t="shared" si="9"/>
        <v>0</v>
      </c>
      <c r="P103" s="200">
        <f t="shared" si="10"/>
        <v>4.5685279187817258</v>
      </c>
      <c r="Q103" s="200">
        <f t="shared" si="7"/>
        <v>18.274111675126903</v>
      </c>
      <c r="R103" s="200">
        <f t="shared" si="8"/>
        <v>23.350253807106601</v>
      </c>
    </row>
    <row r="104" spans="1:18" ht="15.75" thickBot="1">
      <c r="A104" t="s">
        <v>451</v>
      </c>
      <c r="B104" s="66" t="s">
        <v>14</v>
      </c>
      <c r="C104" s="200">
        <f t="shared" si="1"/>
        <v>72.498716257715031</v>
      </c>
      <c r="D104" s="200">
        <f t="shared" si="1"/>
        <v>0.12283651667858114</v>
      </c>
      <c r="E104" s="200">
        <f t="shared" si="2"/>
        <v>4.5137385595908137</v>
      </c>
      <c r="F104" s="200">
        <f t="shared" si="2"/>
        <v>0.55578489513587526</v>
      </c>
      <c r="G104" s="200">
        <f t="shared" si="3"/>
        <v>6.3411834593582297</v>
      </c>
      <c r="H104" s="200">
        <f t="shared" si="3"/>
        <v>0.67962826850854319</v>
      </c>
      <c r="I104" s="200">
        <f t="shared" si="4"/>
        <v>0.51651748406649278</v>
      </c>
      <c r="J104" s="200">
        <f t="shared" si="4"/>
        <v>0.11981594659632094</v>
      </c>
      <c r="K104" s="200">
        <f t="shared" si="5"/>
        <v>2.683273089741137</v>
      </c>
      <c r="L104" s="200">
        <f t="shared" si="5"/>
        <v>0.2768855908738509</v>
      </c>
      <c r="M104" s="200">
        <f t="shared" si="6"/>
        <v>9.4644529244152675E-2</v>
      </c>
      <c r="N104" s="200">
        <f t="shared" si="6"/>
        <v>0.12182965998449441</v>
      </c>
      <c r="O104" s="200">
        <f t="shared" si="9"/>
        <v>6.9040163513527126</v>
      </c>
      <c r="P104" s="200" t="s">
        <v>447</v>
      </c>
      <c r="Q104" s="200">
        <f t="shared" si="7"/>
        <v>27.501283742284965</v>
      </c>
      <c r="R104" s="200">
        <f t="shared" si="8"/>
        <v>0.12283651667858114</v>
      </c>
    </row>
    <row r="105" spans="1:18" ht="15.75" thickBot="1">
      <c r="A105" t="s">
        <v>450</v>
      </c>
      <c r="B105" s="67" t="s">
        <v>15</v>
      </c>
      <c r="C105" s="200">
        <f t="shared" si="1"/>
        <v>60.115264797507784</v>
      </c>
      <c r="D105" s="200">
        <f t="shared" si="1"/>
        <v>3.1495327102803743</v>
      </c>
      <c r="E105" s="200">
        <f t="shared" si="2"/>
        <v>8.7663551401869153</v>
      </c>
      <c r="F105" s="200">
        <f t="shared" si="2"/>
        <v>1.6542056074766356</v>
      </c>
      <c r="G105" s="200">
        <f t="shared" si="3"/>
        <v>8.4018691588785046</v>
      </c>
      <c r="H105" s="200">
        <f t="shared" si="3"/>
        <v>1.9221183800623054</v>
      </c>
      <c r="I105" s="200">
        <f t="shared" si="4"/>
        <v>1.4267912772585669</v>
      </c>
      <c r="J105" s="200">
        <f t="shared" si="4"/>
        <v>0.42679127725856697</v>
      </c>
      <c r="K105" s="200">
        <f t="shared" si="5"/>
        <v>4.5046728971962615</v>
      </c>
      <c r="L105" s="200">
        <f t="shared" si="5"/>
        <v>0.97507788161993769</v>
      </c>
      <c r="M105" s="200">
        <f t="shared" si="6"/>
        <v>0</v>
      </c>
      <c r="N105" s="200">
        <f t="shared" si="6"/>
        <v>6.2305295950155763E-2</v>
      </c>
      <c r="O105" s="200">
        <f t="shared" si="9"/>
        <v>10.545171339563863</v>
      </c>
      <c r="P105" s="200">
        <f>100*SUMIFS($I$54:$I$85,$A$54:$A$85,$A105,$B$54:$B$85,P$89)</f>
        <v>1.819314641744548</v>
      </c>
      <c r="Q105" s="200">
        <f t="shared" si="7"/>
        <v>39.884735202492216</v>
      </c>
      <c r="R105" s="200">
        <f t="shared" si="8"/>
        <v>3.1495327102803743</v>
      </c>
    </row>
    <row r="106" spans="1:18" ht="15.75" thickBot="1">
      <c r="A106" t="s">
        <v>449</v>
      </c>
      <c r="B106" s="66" t="s">
        <v>16</v>
      </c>
      <c r="C106" s="200">
        <f t="shared" si="1"/>
        <v>61.069562476104878</v>
      </c>
      <c r="D106" s="200">
        <f t="shared" si="1"/>
        <v>6.4055698274185224E-2</v>
      </c>
      <c r="E106" s="200">
        <f t="shared" si="2"/>
        <v>5.9048621964061736</v>
      </c>
      <c r="F106" s="200">
        <f t="shared" si="2"/>
        <v>0.26360093635345333</v>
      </c>
      <c r="G106" s="200">
        <f t="shared" si="3"/>
        <v>6.9200276345001974</v>
      </c>
      <c r="H106" s="200">
        <f t="shared" si="3"/>
        <v>0.447048407327167</v>
      </c>
      <c r="I106" s="200">
        <f t="shared" si="4"/>
        <v>2.1809120726545888</v>
      </c>
      <c r="J106" s="200">
        <f t="shared" si="4"/>
        <v>0.14119083232163337</v>
      </c>
      <c r="K106" s="200">
        <f t="shared" si="5"/>
        <v>8.4781573422586511</v>
      </c>
      <c r="L106" s="200">
        <f t="shared" si="5"/>
        <v>0.41921268504047915</v>
      </c>
      <c r="M106" s="200">
        <f t="shared" si="6"/>
        <v>0.13247120847279142</v>
      </c>
      <c r="N106" s="200">
        <f t="shared" si="6"/>
        <v>8.7866978784484434E-2</v>
      </c>
      <c r="O106" s="200">
        <f t="shared" si="9"/>
        <v>8.279282844475448</v>
      </c>
      <c r="P106" s="200" t="s">
        <v>447</v>
      </c>
      <c r="Q106" s="200">
        <f t="shared" si="7"/>
        <v>38.930437523895122</v>
      </c>
      <c r="R106" s="200">
        <f t="shared" si="8"/>
        <v>6.4055698274185224E-2</v>
      </c>
    </row>
    <row r="107" spans="1:18" ht="15.75" thickBot="1">
      <c r="A107" t="s">
        <v>448</v>
      </c>
      <c r="B107" s="66" t="s">
        <v>17</v>
      </c>
      <c r="C107" s="200">
        <f t="shared" si="1"/>
        <v>82.0629068393106</v>
      </c>
      <c r="D107" s="200">
        <f t="shared" si="1"/>
        <v>0.12172102951293948</v>
      </c>
      <c r="E107" s="200">
        <f t="shared" si="2"/>
        <v>0.59096441864977867</v>
      </c>
      <c r="F107" s="200">
        <f t="shared" si="2"/>
        <v>9.8788081923545074E-2</v>
      </c>
      <c r="G107" s="200">
        <f t="shared" si="3"/>
        <v>7.7654488683472396</v>
      </c>
      <c r="H107" s="200">
        <f t="shared" si="3"/>
        <v>0.75149505177553932</v>
      </c>
      <c r="I107" s="200">
        <f t="shared" si="4"/>
        <v>8.1147353008626313E-2</v>
      </c>
      <c r="J107" s="200">
        <f t="shared" si="4"/>
        <v>0.13936175842785822</v>
      </c>
      <c r="K107" s="200">
        <f t="shared" si="5"/>
        <v>1.1784006915165735</v>
      </c>
      <c r="L107" s="200">
        <f t="shared" si="5"/>
        <v>0.25226242348333833</v>
      </c>
      <c r="M107" s="200">
        <f t="shared" si="6"/>
        <v>0.12877732107890699</v>
      </c>
      <c r="N107" s="200">
        <f t="shared" si="6"/>
        <v>0.12172102951293948</v>
      </c>
      <c r="O107" s="200">
        <f t="shared" si="9"/>
        <v>3.4963924709368994</v>
      </c>
      <c r="P107" s="200" t="s">
        <v>447</v>
      </c>
      <c r="Q107" s="200">
        <f t="shared" si="7"/>
        <v>17.9370931606894</v>
      </c>
      <c r="R107" s="200">
        <f t="shared" si="8"/>
        <v>0.12172102951293948</v>
      </c>
    </row>
    <row r="108" spans="1:18" ht="15.75" thickBot="1">
      <c r="A108" t="s">
        <v>446</v>
      </c>
      <c r="B108" s="67" t="s">
        <v>18</v>
      </c>
      <c r="C108" s="200">
        <f t="shared" si="1"/>
        <v>67.309145880574448</v>
      </c>
      <c r="D108" s="200">
        <f t="shared" si="1"/>
        <v>8.3900226757369616</v>
      </c>
      <c r="E108" s="200">
        <f t="shared" si="2"/>
        <v>2.1919879062736203</v>
      </c>
      <c r="F108" s="200">
        <f t="shared" si="2"/>
        <v>1.1337868480725624</v>
      </c>
      <c r="G108" s="200">
        <f t="shared" si="3"/>
        <v>16.477702191987905</v>
      </c>
      <c r="H108" s="200">
        <f t="shared" si="3"/>
        <v>7.8987150415721841</v>
      </c>
      <c r="I108" s="200">
        <f t="shared" si="4"/>
        <v>0.3401360544217687</v>
      </c>
      <c r="J108" s="200">
        <f t="shared" si="4"/>
        <v>0.94482237339380204</v>
      </c>
      <c r="K108" s="200">
        <f t="shared" si="5"/>
        <v>1.8896447467876041</v>
      </c>
      <c r="L108" s="200">
        <f t="shared" si="5"/>
        <v>2.0786092214663645</v>
      </c>
      <c r="M108" s="200">
        <f t="shared" si="6"/>
        <v>0</v>
      </c>
      <c r="N108" s="200">
        <f t="shared" si="6"/>
        <v>0.3401360544217687</v>
      </c>
      <c r="O108" s="200">
        <f t="shared" si="9"/>
        <v>1.7762660619803476</v>
      </c>
      <c r="P108" s="200">
        <f>100*SUMIFS($I$54:$I$85,$A$54:$A$85,$A108,$B$54:$B$85,P$89)</f>
        <v>1.5873015873015872</v>
      </c>
      <c r="Q108" s="200">
        <f t="shared" si="7"/>
        <v>32.690854119425552</v>
      </c>
      <c r="R108" s="200">
        <f t="shared" si="8"/>
        <v>8.3900226757369616</v>
      </c>
    </row>
    <row r="109" spans="1:18" ht="15.75" thickBot="1">
      <c r="A109" t="s">
        <v>445</v>
      </c>
      <c r="B109" s="66" t="s">
        <v>38</v>
      </c>
      <c r="C109" s="200">
        <f t="shared" si="1"/>
        <v>68.292682926829272</v>
      </c>
      <c r="D109" s="200">
        <f t="shared" si="1"/>
        <v>23.170731707317074</v>
      </c>
      <c r="E109" s="200">
        <f t="shared" si="2"/>
        <v>0</v>
      </c>
      <c r="F109" s="200">
        <f t="shared" si="2"/>
        <v>7.3170731707317067</v>
      </c>
      <c r="G109" s="200">
        <f t="shared" si="3"/>
        <v>5.6910569105691051</v>
      </c>
      <c r="H109" s="200">
        <f t="shared" si="3"/>
        <v>8.1300813008130071</v>
      </c>
      <c r="I109" s="200">
        <f t="shared" si="4"/>
        <v>4.0650406504065035</v>
      </c>
      <c r="J109" s="200">
        <f t="shared" si="4"/>
        <v>9.7560975609756095</v>
      </c>
      <c r="K109" s="200">
        <f t="shared" si="5"/>
        <v>10.569105691056912</v>
      </c>
      <c r="L109" s="200">
        <f t="shared" si="5"/>
        <v>17.073170731707318</v>
      </c>
      <c r="M109" s="200">
        <f t="shared" si="6"/>
        <v>0</v>
      </c>
      <c r="N109" s="200">
        <f t="shared" si="6"/>
        <v>3.6585365853658534</v>
      </c>
      <c r="O109" s="200">
        <f t="shared" si="9"/>
        <v>6.9105691056910574</v>
      </c>
      <c r="P109" s="200">
        <f>100*SUMIFS($I$54:$I$85,$A$54:$A$85,$A109,$B$54:$B$85,P$89)</f>
        <v>11.38211382113821</v>
      </c>
      <c r="Q109" s="200">
        <f t="shared" si="7"/>
        <v>31.707317073170728</v>
      </c>
      <c r="R109" s="200">
        <f t="shared" si="8"/>
        <v>23.170731707317074</v>
      </c>
    </row>
    <row r="110" spans="1:18" ht="15.75">
      <c r="B110" s="65" t="s">
        <v>444</v>
      </c>
    </row>
    <row r="111" spans="1:18" ht="15.75">
      <c r="B111" s="191" t="s">
        <v>443</v>
      </c>
      <c r="C111" s="191"/>
      <c r="D111" s="191"/>
      <c r="E111" s="191"/>
    </row>
    <row r="112" spans="1:18" ht="15.75">
      <c r="B112" s="65" t="s">
        <v>442</v>
      </c>
    </row>
    <row r="113" spans="2:4" ht="15.75">
      <c r="B113" s="64" t="s">
        <v>441</v>
      </c>
    </row>
    <row r="114" spans="2:4">
      <c r="B114" s="186" t="s">
        <v>440</v>
      </c>
      <c r="C114" s="186"/>
      <c r="D114" s="186"/>
    </row>
  </sheetData>
  <mergeCells count="39">
    <mergeCell ref="J15:J16"/>
    <mergeCell ref="S15:S16"/>
    <mergeCell ref="T15:T16"/>
    <mergeCell ref="U15:W15"/>
    <mergeCell ref="K15:M15"/>
    <mergeCell ref="N15:N16"/>
    <mergeCell ref="O15:O16"/>
    <mergeCell ref="P15:P16"/>
    <mergeCell ref="Q15:Q16"/>
    <mergeCell ref="R15:R16"/>
    <mergeCell ref="E15:E16"/>
    <mergeCell ref="F15:F16"/>
    <mergeCell ref="G15:G16"/>
    <mergeCell ref="H15:H16"/>
    <mergeCell ref="I15:I16"/>
    <mergeCell ref="B111:E111"/>
    <mergeCell ref="B90:R90"/>
    <mergeCell ref="B91:B93"/>
    <mergeCell ref="C91:D91"/>
    <mergeCell ref="E91:F91"/>
    <mergeCell ref="G91:H91"/>
    <mergeCell ref="I91:J91"/>
    <mergeCell ref="K91:L91"/>
    <mergeCell ref="C14:C16"/>
    <mergeCell ref="D14:M14"/>
    <mergeCell ref="N14:W14"/>
    <mergeCell ref="D15:D16"/>
    <mergeCell ref="B114:D114"/>
    <mergeCell ref="M91:N91"/>
    <mergeCell ref="O91:P91"/>
    <mergeCell ref="Q91:R91"/>
    <mergeCell ref="C92:C93"/>
    <mergeCell ref="E92:E93"/>
    <mergeCell ref="G92:G93"/>
    <mergeCell ref="I92:I93"/>
    <mergeCell ref="K92:K93"/>
    <mergeCell ref="M92:M93"/>
    <mergeCell ref="O92:O93"/>
    <mergeCell ref="Q92:Q9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3"/>
  <sheetViews>
    <sheetView workbookViewId="0">
      <selection sqref="A1:C1"/>
    </sheetView>
  </sheetViews>
  <sheetFormatPr defaultRowHeight="15"/>
  <cols>
    <col min="1" max="1" width="24" customWidth="1"/>
    <col min="3" max="3" width="78.85546875" customWidth="1"/>
  </cols>
  <sheetData>
    <row r="1" spans="1:3" ht="15.75" thickBot="1">
      <c r="A1" s="123" t="s">
        <v>343</v>
      </c>
      <c r="B1" s="123"/>
      <c r="C1" s="123"/>
    </row>
    <row r="2" spans="1:3" ht="39" thickBot="1">
      <c r="A2" s="21" t="s">
        <v>746</v>
      </c>
      <c r="B2" s="24" t="s">
        <v>39</v>
      </c>
      <c r="C2" s="19" t="s">
        <v>40</v>
      </c>
    </row>
    <row r="3" spans="1:3" ht="15.75" thickBot="1">
      <c r="A3" s="138" t="s">
        <v>3</v>
      </c>
      <c r="B3" s="141">
        <v>310243</v>
      </c>
      <c r="C3" s="15" t="s">
        <v>41</v>
      </c>
    </row>
    <row r="4" spans="1:3" ht="15.75" thickBot="1">
      <c r="A4" s="139"/>
      <c r="B4" s="142"/>
      <c r="C4" s="15" t="s">
        <v>42</v>
      </c>
    </row>
    <row r="5" spans="1:3" ht="15.75" thickBot="1">
      <c r="A5" s="140"/>
      <c r="B5" s="143"/>
      <c r="C5" s="15" t="s">
        <v>43</v>
      </c>
    </row>
    <row r="6" spans="1:3" ht="15.75" thickBot="1">
      <c r="A6" s="138" t="s">
        <v>4</v>
      </c>
      <c r="B6" s="141">
        <v>39288</v>
      </c>
      <c r="C6" s="15" t="s">
        <v>44</v>
      </c>
    </row>
    <row r="7" spans="1:3" ht="15.75" thickBot="1">
      <c r="A7" s="139"/>
      <c r="B7" s="142"/>
      <c r="C7" s="15" t="s">
        <v>45</v>
      </c>
    </row>
    <row r="8" spans="1:3" ht="15.75" thickBot="1">
      <c r="A8" s="140"/>
      <c r="B8" s="143"/>
      <c r="C8" s="15" t="s">
        <v>46</v>
      </c>
    </row>
    <row r="9" spans="1:3" ht="15.75" thickBot="1">
      <c r="A9" s="144" t="s">
        <v>5</v>
      </c>
      <c r="B9" s="147">
        <v>174</v>
      </c>
      <c r="C9" s="15" t="s">
        <v>47</v>
      </c>
    </row>
    <row r="10" spans="1:3" ht="15.75" thickBot="1">
      <c r="A10" s="145"/>
      <c r="B10" s="148"/>
      <c r="C10" s="15" t="s">
        <v>48</v>
      </c>
    </row>
    <row r="11" spans="1:3" ht="15.75" thickBot="1">
      <c r="A11" s="146"/>
      <c r="B11" s="149"/>
      <c r="C11" s="15" t="s">
        <v>49</v>
      </c>
    </row>
    <row r="12" spans="1:3" ht="15.75" thickBot="1">
      <c r="A12" s="144" t="s">
        <v>6</v>
      </c>
      <c r="B12" s="147">
        <v>19</v>
      </c>
      <c r="C12" s="15" t="s">
        <v>50</v>
      </c>
    </row>
    <row r="13" spans="1:3" ht="15.75" thickBot="1">
      <c r="A13" s="145"/>
      <c r="B13" s="148"/>
      <c r="C13" s="15" t="s">
        <v>51</v>
      </c>
    </row>
    <row r="14" spans="1:3" ht="15.75" thickBot="1">
      <c r="A14" s="146"/>
      <c r="B14" s="149"/>
      <c r="C14" s="15" t="s">
        <v>52</v>
      </c>
    </row>
    <row r="15" spans="1:3" ht="15.75" thickBot="1">
      <c r="A15" s="144" t="s">
        <v>7</v>
      </c>
      <c r="B15" s="147">
        <v>407</v>
      </c>
      <c r="C15" s="15" t="s">
        <v>53</v>
      </c>
    </row>
    <row r="16" spans="1:3" ht="15.75" thickBot="1">
      <c r="A16" s="145"/>
      <c r="B16" s="148"/>
      <c r="C16" s="15" t="s">
        <v>54</v>
      </c>
    </row>
    <row r="17" spans="1:3" ht="15.75" thickBot="1">
      <c r="A17" s="146"/>
      <c r="B17" s="149"/>
      <c r="C17" s="15" t="s">
        <v>55</v>
      </c>
    </row>
    <row r="18" spans="1:3" ht="15.75" thickBot="1">
      <c r="A18" s="144" t="s">
        <v>8</v>
      </c>
      <c r="B18" s="147">
        <v>92</v>
      </c>
      <c r="C18" s="15" t="s">
        <v>56</v>
      </c>
    </row>
    <row r="19" spans="1:3" ht="15.75" thickBot="1">
      <c r="A19" s="145"/>
      <c r="B19" s="148"/>
      <c r="C19" s="15" t="s">
        <v>57</v>
      </c>
    </row>
    <row r="20" spans="1:3" ht="15.75" thickBot="1">
      <c r="A20" s="146"/>
      <c r="B20" s="149"/>
      <c r="C20" s="15" t="s">
        <v>58</v>
      </c>
    </row>
    <row r="21" spans="1:3" ht="15.75" thickBot="1">
      <c r="A21" s="144" t="s">
        <v>9</v>
      </c>
      <c r="B21" s="147">
        <v>747</v>
      </c>
      <c r="C21" s="15" t="s">
        <v>59</v>
      </c>
    </row>
    <row r="22" spans="1:3" ht="15.75" thickBot="1">
      <c r="A22" s="145"/>
      <c r="B22" s="148"/>
      <c r="C22" s="15" t="s">
        <v>60</v>
      </c>
    </row>
    <row r="23" spans="1:3" ht="15.75" thickBot="1">
      <c r="A23" s="146"/>
      <c r="B23" s="149"/>
      <c r="C23" s="15" t="s">
        <v>61</v>
      </c>
    </row>
    <row r="24" spans="1:3" ht="15.75" thickBot="1">
      <c r="A24" s="144" t="s">
        <v>10</v>
      </c>
      <c r="B24" s="141">
        <v>3393</v>
      </c>
      <c r="C24" s="15" t="s">
        <v>62</v>
      </c>
    </row>
    <row r="25" spans="1:3" ht="15.75" thickBot="1">
      <c r="A25" s="145"/>
      <c r="B25" s="142"/>
      <c r="C25" s="15" t="s">
        <v>63</v>
      </c>
    </row>
    <row r="26" spans="1:3" ht="15.75" thickBot="1">
      <c r="A26" s="146"/>
      <c r="B26" s="143"/>
      <c r="C26" s="15" t="s">
        <v>64</v>
      </c>
    </row>
    <row r="27" spans="1:3" ht="15.75" thickBot="1">
      <c r="A27" s="144" t="s">
        <v>11</v>
      </c>
      <c r="B27" s="147">
        <v>761</v>
      </c>
      <c r="C27" s="15" t="s">
        <v>65</v>
      </c>
    </row>
    <row r="28" spans="1:3" ht="15.75" thickBot="1">
      <c r="A28" s="145"/>
      <c r="B28" s="148"/>
      <c r="C28" s="15" t="s">
        <v>66</v>
      </c>
    </row>
    <row r="29" spans="1:3" ht="15.75" thickBot="1">
      <c r="A29" s="146"/>
      <c r="B29" s="149"/>
      <c r="C29" s="15" t="s">
        <v>67</v>
      </c>
    </row>
    <row r="30" spans="1:3" ht="15.75" thickBot="1">
      <c r="A30" s="138" t="s">
        <v>12</v>
      </c>
      <c r="B30" s="147">
        <v>776</v>
      </c>
      <c r="C30" s="15" t="s">
        <v>68</v>
      </c>
    </row>
    <row r="31" spans="1:3" ht="15.75" thickBot="1">
      <c r="A31" s="139"/>
      <c r="B31" s="148"/>
      <c r="C31" s="15" t="s">
        <v>69</v>
      </c>
    </row>
    <row r="32" spans="1:3" ht="15.75" thickBot="1">
      <c r="A32" s="140"/>
      <c r="B32" s="149"/>
      <c r="C32" s="15" t="s">
        <v>70</v>
      </c>
    </row>
    <row r="33" spans="1:3" ht="15.75" thickBot="1">
      <c r="A33" s="144" t="s">
        <v>13</v>
      </c>
      <c r="B33" s="147">
        <v>81</v>
      </c>
      <c r="C33" s="15" t="s">
        <v>71</v>
      </c>
    </row>
    <row r="34" spans="1:3" ht="15.75" thickBot="1">
      <c r="A34" s="145"/>
      <c r="B34" s="148"/>
      <c r="C34" s="15" t="s">
        <v>72</v>
      </c>
    </row>
    <row r="35" spans="1:3" ht="15.75" thickBot="1">
      <c r="A35" s="146"/>
      <c r="B35" s="149"/>
      <c r="C35" s="15" t="s">
        <v>73</v>
      </c>
    </row>
    <row r="36" spans="1:3" ht="15.75" thickBot="1">
      <c r="A36" s="138" t="s">
        <v>14</v>
      </c>
      <c r="B36" s="141">
        <v>37303</v>
      </c>
      <c r="C36" s="15" t="s">
        <v>74</v>
      </c>
    </row>
    <row r="37" spans="1:3" ht="15.75" thickBot="1">
      <c r="A37" s="139"/>
      <c r="B37" s="142"/>
      <c r="C37" s="15" t="s">
        <v>75</v>
      </c>
    </row>
    <row r="38" spans="1:3" ht="15.75" thickBot="1">
      <c r="A38" s="140"/>
      <c r="B38" s="143"/>
      <c r="C38" s="15" t="s">
        <v>76</v>
      </c>
    </row>
    <row r="39" spans="1:3" ht="15.75" thickBot="1">
      <c r="A39" s="144" t="s">
        <v>15</v>
      </c>
      <c r="B39" s="141">
        <v>10360</v>
      </c>
      <c r="C39" s="15" t="s">
        <v>77</v>
      </c>
    </row>
    <row r="40" spans="1:3" ht="15.75" thickBot="1">
      <c r="A40" s="145"/>
      <c r="B40" s="142"/>
      <c r="C40" s="15" t="s">
        <v>78</v>
      </c>
    </row>
    <row r="41" spans="1:3" ht="15.75" thickBot="1">
      <c r="A41" s="146"/>
      <c r="B41" s="143"/>
      <c r="C41" s="15" t="s">
        <v>79</v>
      </c>
    </row>
    <row r="42" spans="1:3" ht="15.75" thickBot="1">
      <c r="A42" s="138" t="s">
        <v>16</v>
      </c>
      <c r="B42" s="141">
        <v>131889</v>
      </c>
      <c r="C42" s="15" t="s">
        <v>80</v>
      </c>
    </row>
    <row r="43" spans="1:3" ht="15.75" thickBot="1">
      <c r="A43" s="139"/>
      <c r="B43" s="142"/>
      <c r="C43" s="15" t="s">
        <v>81</v>
      </c>
    </row>
    <row r="44" spans="1:3" ht="15.75" thickBot="1">
      <c r="A44" s="140"/>
      <c r="B44" s="143"/>
      <c r="C44" s="15" t="s">
        <v>82</v>
      </c>
    </row>
    <row r="45" spans="1:3" ht="15.75" thickBot="1">
      <c r="A45" s="138" t="s">
        <v>17</v>
      </c>
      <c r="B45" s="141">
        <v>23918</v>
      </c>
      <c r="C45" s="15" t="s">
        <v>83</v>
      </c>
    </row>
    <row r="46" spans="1:3" ht="15.75" thickBot="1">
      <c r="A46" s="139"/>
      <c r="B46" s="142"/>
      <c r="C46" s="15" t="s">
        <v>45</v>
      </c>
    </row>
    <row r="47" spans="1:3" ht="15.75" thickBot="1">
      <c r="A47" s="140"/>
      <c r="B47" s="143"/>
      <c r="C47" s="15" t="s">
        <v>84</v>
      </c>
    </row>
    <row r="48" spans="1:3" ht="15.75" thickBot="1">
      <c r="A48" s="144" t="s">
        <v>18</v>
      </c>
      <c r="B48" s="147">
        <v>983</v>
      </c>
      <c r="C48" s="15" t="s">
        <v>77</v>
      </c>
    </row>
    <row r="49" spans="1:3" ht="15.75" thickBot="1">
      <c r="A49" s="145"/>
      <c r="B49" s="148"/>
      <c r="C49" s="15" t="s">
        <v>85</v>
      </c>
    </row>
    <row r="50" spans="1:3" ht="15.75" thickBot="1">
      <c r="A50" s="146"/>
      <c r="B50" s="149"/>
      <c r="C50" s="15" t="s">
        <v>86</v>
      </c>
    </row>
    <row r="51" spans="1:3" ht="15.75" thickBot="1">
      <c r="A51" s="138" t="s">
        <v>19</v>
      </c>
      <c r="B51" s="147">
        <v>113</v>
      </c>
      <c r="C51" s="15" t="s">
        <v>87</v>
      </c>
    </row>
    <row r="52" spans="1:3" ht="15.75" thickBot="1">
      <c r="A52" s="139"/>
      <c r="B52" s="148"/>
      <c r="C52" s="15" t="s">
        <v>88</v>
      </c>
    </row>
    <row r="53" spans="1:3" ht="15.75" thickBot="1">
      <c r="A53" s="140"/>
      <c r="B53" s="149"/>
      <c r="C53" s="15" t="s">
        <v>89</v>
      </c>
    </row>
  </sheetData>
  <mergeCells count="35">
    <mergeCell ref="A1:C1"/>
    <mergeCell ref="A3:A5"/>
    <mergeCell ref="B3:B5"/>
    <mergeCell ref="A6:A8"/>
    <mergeCell ref="B6: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48:A50"/>
    <mergeCell ref="B48:B50"/>
    <mergeCell ref="A51:A53"/>
    <mergeCell ref="B51:B53"/>
    <mergeCell ref="A39:A41"/>
    <mergeCell ref="B39:B41"/>
    <mergeCell ref="A42:A44"/>
    <mergeCell ref="B42:B44"/>
    <mergeCell ref="A45:A47"/>
    <mergeCell ref="B45:B4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0"/>
  <sheetViews>
    <sheetView workbookViewId="0">
      <selection sqref="A1:C1"/>
    </sheetView>
  </sheetViews>
  <sheetFormatPr defaultRowHeight="15"/>
  <cols>
    <col min="1" max="1" width="32.42578125" customWidth="1"/>
    <col min="2" max="2" width="12.28515625" customWidth="1"/>
    <col min="3" max="3" width="17.140625" customWidth="1"/>
  </cols>
  <sheetData>
    <row r="1" spans="1:3" ht="15.75" thickBot="1">
      <c r="A1" s="135" t="s">
        <v>344</v>
      </c>
      <c r="B1" s="135"/>
      <c r="C1" s="135"/>
    </row>
    <row r="2" spans="1:3" ht="38.25" customHeight="1" thickBot="1">
      <c r="A2" s="124" t="s">
        <v>746</v>
      </c>
      <c r="B2" s="132" t="s">
        <v>91</v>
      </c>
      <c r="C2" s="134"/>
    </row>
    <row r="3" spans="1:3" ht="15.75" thickBot="1">
      <c r="A3" s="126"/>
      <c r="B3" s="7" t="s">
        <v>92</v>
      </c>
      <c r="C3" s="7" t="s">
        <v>27</v>
      </c>
    </row>
    <row r="4" spans="1:3" ht="15.75" thickBot="1">
      <c r="A4" s="3" t="s">
        <v>3</v>
      </c>
      <c r="B4" s="25">
        <v>71829</v>
      </c>
      <c r="C4" s="18">
        <v>735</v>
      </c>
    </row>
    <row r="5" spans="1:3" ht="15.75" thickBot="1">
      <c r="A5" s="3" t="s">
        <v>4</v>
      </c>
      <c r="B5" s="25">
        <v>72134</v>
      </c>
      <c r="C5" s="25">
        <v>1556</v>
      </c>
    </row>
    <row r="6" spans="1:3" ht="15.75" thickBot="1">
      <c r="A6" s="13" t="s">
        <v>5</v>
      </c>
      <c r="B6" s="25">
        <v>21711</v>
      </c>
      <c r="C6" s="25">
        <v>16149</v>
      </c>
    </row>
    <row r="7" spans="1:3" ht="15.75" thickBot="1">
      <c r="A7" s="13" t="s">
        <v>6</v>
      </c>
      <c r="B7" s="18" t="s">
        <v>28</v>
      </c>
      <c r="C7" s="18" t="s">
        <v>28</v>
      </c>
    </row>
    <row r="8" spans="1:3" ht="15.75" thickBot="1">
      <c r="A8" s="13" t="s">
        <v>7</v>
      </c>
      <c r="B8" s="25">
        <v>56094</v>
      </c>
      <c r="C8" s="25">
        <v>20125</v>
      </c>
    </row>
    <row r="9" spans="1:3" ht="15.75" thickBot="1">
      <c r="A9" s="13" t="s">
        <v>8</v>
      </c>
      <c r="B9" s="25">
        <v>41111</v>
      </c>
      <c r="C9" s="25">
        <v>24116</v>
      </c>
    </row>
    <row r="10" spans="1:3" ht="15.75" thickBot="1">
      <c r="A10" s="13" t="s">
        <v>9</v>
      </c>
      <c r="B10" s="25">
        <v>52019</v>
      </c>
      <c r="C10" s="25">
        <v>8202</v>
      </c>
    </row>
    <row r="11" spans="1:3" ht="15.75" thickBot="1">
      <c r="A11" s="13" t="s">
        <v>10</v>
      </c>
      <c r="B11" s="25">
        <v>62622</v>
      </c>
      <c r="C11" s="25">
        <v>5438</v>
      </c>
    </row>
    <row r="12" spans="1:3" ht="15.75" thickBot="1">
      <c r="A12" s="13" t="s">
        <v>11</v>
      </c>
      <c r="B12" s="25">
        <v>56330</v>
      </c>
      <c r="C12" s="25">
        <v>6599</v>
      </c>
    </row>
    <row r="13" spans="1:3" ht="15.75" thickBot="1">
      <c r="A13" s="3" t="s">
        <v>12</v>
      </c>
      <c r="B13" s="25">
        <v>79167</v>
      </c>
      <c r="C13" s="25">
        <v>13027</v>
      </c>
    </row>
    <row r="14" spans="1:3" ht="15.75" thickBot="1">
      <c r="A14" s="13" t="s">
        <v>13</v>
      </c>
      <c r="B14" s="25">
        <v>60417</v>
      </c>
      <c r="C14" s="25">
        <v>16215</v>
      </c>
    </row>
    <row r="15" spans="1:3" ht="15.75" thickBot="1">
      <c r="A15" s="3" t="s">
        <v>14</v>
      </c>
      <c r="B15" s="25">
        <v>70408</v>
      </c>
      <c r="C15" s="25">
        <v>2051</v>
      </c>
    </row>
    <row r="16" spans="1:3" ht="15.75" thickBot="1">
      <c r="A16" s="13" t="s">
        <v>15</v>
      </c>
      <c r="B16" s="25">
        <v>55778</v>
      </c>
      <c r="C16" s="25">
        <v>2557</v>
      </c>
    </row>
    <row r="17" spans="1:3" ht="15.75" thickBot="1">
      <c r="A17" s="3" t="s">
        <v>16</v>
      </c>
      <c r="B17" s="25">
        <v>78121</v>
      </c>
      <c r="C17" s="25">
        <v>1782</v>
      </c>
    </row>
    <row r="18" spans="1:3" ht="15.75" thickBot="1">
      <c r="A18" s="3" t="s">
        <v>17</v>
      </c>
      <c r="B18" s="25">
        <v>63099</v>
      </c>
      <c r="C18" s="25">
        <v>2400</v>
      </c>
    </row>
    <row r="19" spans="1:3" ht="15.75" thickBot="1">
      <c r="A19" s="13" t="s">
        <v>18</v>
      </c>
      <c r="B19" s="25">
        <v>49432</v>
      </c>
      <c r="C19" s="25">
        <v>9741</v>
      </c>
    </row>
    <row r="20" spans="1:3" ht="15.75" thickBot="1">
      <c r="A20" s="3" t="s">
        <v>19</v>
      </c>
      <c r="B20" s="25">
        <v>45000</v>
      </c>
      <c r="C20" s="25">
        <v>13291</v>
      </c>
    </row>
  </sheetData>
  <mergeCells count="3">
    <mergeCell ref="A2:A3"/>
    <mergeCell ref="B2:C2"/>
    <mergeCell ref="A1:C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21"/>
  <sheetViews>
    <sheetView workbookViewId="0">
      <selection sqref="A1:E1"/>
    </sheetView>
  </sheetViews>
  <sheetFormatPr defaultRowHeight="15"/>
  <cols>
    <col min="1" max="1" width="26" customWidth="1"/>
    <col min="5" max="5" width="16.7109375" customWidth="1"/>
    <col min="13" max="13" width="27.28515625" bestFit="1" customWidth="1"/>
    <col min="14" max="15" width="13" customWidth="1"/>
    <col min="17" max="17" width="27.28515625" bestFit="1" customWidth="1"/>
    <col min="18" max="19" width="15.140625" customWidth="1"/>
  </cols>
  <sheetData>
    <row r="1" spans="1:19" ht="39.75" customHeight="1" thickBot="1">
      <c r="A1" s="151" t="s">
        <v>345</v>
      </c>
      <c r="B1" s="151"/>
      <c r="C1" s="151"/>
      <c r="D1" s="151"/>
      <c r="E1" s="151"/>
    </row>
    <row r="2" spans="1:19" ht="38.25" customHeight="1" thickBot="1">
      <c r="A2" s="124" t="s">
        <v>746</v>
      </c>
      <c r="B2" s="221" t="s">
        <v>93</v>
      </c>
      <c r="C2" s="222"/>
      <c r="D2" s="221" t="s">
        <v>94</v>
      </c>
      <c r="E2" s="222"/>
      <c r="M2" s="218" t="s">
        <v>746</v>
      </c>
      <c r="N2" s="218" t="s">
        <v>827</v>
      </c>
      <c r="O2" s="218"/>
      <c r="Q2" s="217" t="s">
        <v>746</v>
      </c>
      <c r="R2" s="218" t="s">
        <v>826</v>
      </c>
      <c r="S2" s="218"/>
    </row>
    <row r="3" spans="1:19" ht="30.75" thickBot="1">
      <c r="A3" s="126"/>
      <c r="B3" s="223" t="s">
        <v>25</v>
      </c>
      <c r="C3" s="224" t="s">
        <v>27</v>
      </c>
      <c r="D3" s="223" t="s">
        <v>25</v>
      </c>
      <c r="E3" s="224" t="s">
        <v>27</v>
      </c>
      <c r="M3" s="218"/>
      <c r="N3" s="219" t="s">
        <v>25</v>
      </c>
      <c r="O3" s="220" t="s">
        <v>27</v>
      </c>
      <c r="Q3" s="217"/>
      <c r="R3" s="219" t="s">
        <v>25</v>
      </c>
      <c r="S3" s="220" t="s">
        <v>27</v>
      </c>
    </row>
    <row r="4" spans="1:19" ht="15.75" thickBot="1">
      <c r="A4" s="3" t="s">
        <v>3</v>
      </c>
      <c r="B4" s="225">
        <f>N4</f>
        <v>6.9</v>
      </c>
      <c r="C4" s="225" t="str">
        <f>O4</f>
        <v>NA</v>
      </c>
      <c r="D4" s="225">
        <f>100-R4</f>
        <v>29.200000000000003</v>
      </c>
      <c r="E4" s="226">
        <f t="shared" ref="E4:E20" si="0">S4</f>
        <v>0.4</v>
      </c>
      <c r="M4" s="196" t="s">
        <v>3</v>
      </c>
      <c r="N4" s="196">
        <v>6.9</v>
      </c>
      <c r="O4" s="196" t="s">
        <v>28</v>
      </c>
      <c r="Q4" s="196" t="s">
        <v>3</v>
      </c>
      <c r="R4" s="196">
        <v>70.8</v>
      </c>
      <c r="S4" s="196">
        <v>0.4</v>
      </c>
    </row>
    <row r="5" spans="1:19" ht="15.75" thickBot="1">
      <c r="A5" s="3" t="s">
        <v>4</v>
      </c>
      <c r="B5" s="225">
        <f t="shared" ref="B5:C20" si="1">N5</f>
        <v>8</v>
      </c>
      <c r="C5" s="225" t="str">
        <f t="shared" si="1"/>
        <v>NA</v>
      </c>
      <c r="D5" s="225">
        <f t="shared" ref="D5:D20" si="2">100-R5</f>
        <v>36.1</v>
      </c>
      <c r="E5" s="226">
        <f t="shared" si="0"/>
        <v>0.8</v>
      </c>
      <c r="M5" s="196" t="s">
        <v>4</v>
      </c>
      <c r="N5" s="196">
        <v>8</v>
      </c>
      <c r="O5" s="196" t="s">
        <v>28</v>
      </c>
      <c r="Q5" s="196" t="s">
        <v>4</v>
      </c>
      <c r="R5" s="196">
        <v>63.9</v>
      </c>
      <c r="S5" s="196">
        <v>0.8</v>
      </c>
    </row>
    <row r="6" spans="1:19" ht="15.75" thickBot="1">
      <c r="A6" s="13" t="s">
        <v>5</v>
      </c>
      <c r="B6" s="225">
        <f t="shared" si="1"/>
        <v>5.0999999999999996</v>
      </c>
      <c r="C6" s="225">
        <f t="shared" si="1"/>
        <v>6.6</v>
      </c>
      <c r="D6" s="225">
        <f t="shared" si="2"/>
        <v>52.8</v>
      </c>
      <c r="E6" s="226">
        <f t="shared" si="0"/>
        <v>15.8</v>
      </c>
      <c r="M6" s="196" t="s">
        <v>5</v>
      </c>
      <c r="N6" s="196">
        <v>5.0999999999999996</v>
      </c>
      <c r="O6" s="196">
        <v>6.6</v>
      </c>
      <c r="Q6" s="196" t="s">
        <v>5</v>
      </c>
      <c r="R6" s="196">
        <v>47.2</v>
      </c>
      <c r="S6" s="196">
        <v>15.8</v>
      </c>
    </row>
    <row r="7" spans="1:19" ht="15.75" thickBot="1">
      <c r="A7" s="13" t="s">
        <v>6</v>
      </c>
      <c r="B7" s="225">
        <f t="shared" si="1"/>
        <v>0</v>
      </c>
      <c r="C7" s="225">
        <f t="shared" si="1"/>
        <v>49.6</v>
      </c>
      <c r="D7" s="225">
        <f t="shared" si="2"/>
        <v>63.6</v>
      </c>
      <c r="E7" s="226">
        <f t="shared" si="0"/>
        <v>56.2</v>
      </c>
      <c r="M7" s="196" t="s">
        <v>6</v>
      </c>
      <c r="N7" s="196">
        <v>0</v>
      </c>
      <c r="O7" s="196">
        <v>49.6</v>
      </c>
      <c r="Q7" s="196" t="s">
        <v>6</v>
      </c>
      <c r="R7" s="196">
        <v>36.4</v>
      </c>
      <c r="S7" s="196">
        <v>56.2</v>
      </c>
    </row>
    <row r="8" spans="1:19" ht="15.75" thickBot="1">
      <c r="A8" s="13" t="s">
        <v>7</v>
      </c>
      <c r="B8" s="225">
        <f t="shared" si="1"/>
        <v>0.2</v>
      </c>
      <c r="C8" s="225">
        <f t="shared" si="1"/>
        <v>0.6</v>
      </c>
      <c r="D8" s="225">
        <f t="shared" si="2"/>
        <v>30</v>
      </c>
      <c r="E8" s="226">
        <f t="shared" si="0"/>
        <v>10.5</v>
      </c>
      <c r="M8" s="196" t="s">
        <v>7</v>
      </c>
      <c r="N8" s="196">
        <v>0.2</v>
      </c>
      <c r="O8" s="196">
        <v>0.6</v>
      </c>
      <c r="Q8" s="196" t="s">
        <v>7</v>
      </c>
      <c r="R8" s="196">
        <v>70</v>
      </c>
      <c r="S8" s="196">
        <v>10.5</v>
      </c>
    </row>
    <row r="9" spans="1:19" ht="15.75" thickBot="1">
      <c r="A9" s="13" t="s">
        <v>8</v>
      </c>
      <c r="B9" s="225">
        <f t="shared" si="1"/>
        <v>0.7</v>
      </c>
      <c r="C9" s="225">
        <f t="shared" si="1"/>
        <v>1.2</v>
      </c>
      <c r="D9" s="225">
        <f t="shared" si="2"/>
        <v>85.6</v>
      </c>
      <c r="E9" s="226">
        <f t="shared" si="0"/>
        <v>8.8000000000000007</v>
      </c>
      <c r="M9" s="196" t="s">
        <v>8</v>
      </c>
      <c r="N9" s="196">
        <v>0.7</v>
      </c>
      <c r="O9" s="196">
        <v>1.2</v>
      </c>
      <c r="Q9" s="196" t="s">
        <v>8</v>
      </c>
      <c r="R9" s="196">
        <v>14.400000000000006</v>
      </c>
      <c r="S9" s="196">
        <v>8.8000000000000007</v>
      </c>
    </row>
    <row r="10" spans="1:19" ht="15.75" thickBot="1">
      <c r="A10" s="13" t="s">
        <v>9</v>
      </c>
      <c r="B10" s="225">
        <f t="shared" si="1"/>
        <v>10.7</v>
      </c>
      <c r="C10" s="225">
        <f t="shared" si="1"/>
        <v>3.8</v>
      </c>
      <c r="D10" s="225">
        <f t="shared" si="2"/>
        <v>41.1</v>
      </c>
      <c r="E10" s="226">
        <f t="shared" si="0"/>
        <v>5.2</v>
      </c>
      <c r="M10" s="196" t="s">
        <v>9</v>
      </c>
      <c r="N10" s="196">
        <v>10.7</v>
      </c>
      <c r="O10" s="196">
        <v>3.8</v>
      </c>
      <c r="Q10" s="196" t="s">
        <v>9</v>
      </c>
      <c r="R10" s="196">
        <v>58.9</v>
      </c>
      <c r="S10" s="196">
        <v>5.2</v>
      </c>
    </row>
    <row r="11" spans="1:19" ht="15.75" thickBot="1">
      <c r="A11" s="13" t="s">
        <v>10</v>
      </c>
      <c r="B11" s="225">
        <f t="shared" si="1"/>
        <v>6.8</v>
      </c>
      <c r="C11" s="225">
        <f t="shared" si="1"/>
        <v>1.9</v>
      </c>
      <c r="D11" s="225">
        <f t="shared" si="2"/>
        <v>34.5</v>
      </c>
      <c r="E11" s="226">
        <f t="shared" si="0"/>
        <v>2.8</v>
      </c>
      <c r="M11" s="196" t="s">
        <v>10</v>
      </c>
      <c r="N11" s="196">
        <v>6.8</v>
      </c>
      <c r="O11" s="196">
        <v>1.9</v>
      </c>
      <c r="Q11" s="196" t="s">
        <v>10</v>
      </c>
      <c r="R11" s="196">
        <v>65.5</v>
      </c>
      <c r="S11" s="196">
        <v>2.8</v>
      </c>
    </row>
    <row r="12" spans="1:19" ht="15.75" thickBot="1">
      <c r="A12" s="13" t="s">
        <v>11</v>
      </c>
      <c r="B12" s="225">
        <f t="shared" si="1"/>
        <v>6.1</v>
      </c>
      <c r="C12" s="225">
        <f t="shared" si="1"/>
        <v>2.7</v>
      </c>
      <c r="D12" s="225">
        <f t="shared" si="2"/>
        <v>41.2</v>
      </c>
      <c r="E12" s="226">
        <f t="shared" si="0"/>
        <v>5.5</v>
      </c>
      <c r="M12" s="196" t="s">
        <v>11</v>
      </c>
      <c r="N12" s="196">
        <v>6.1</v>
      </c>
      <c r="O12" s="196">
        <v>2.7</v>
      </c>
      <c r="Q12" s="196" t="s">
        <v>11</v>
      </c>
      <c r="R12" s="196">
        <v>58.8</v>
      </c>
      <c r="S12" s="196">
        <v>5.5</v>
      </c>
    </row>
    <row r="13" spans="1:19" ht="15.75" thickBot="1">
      <c r="A13" s="3" t="s">
        <v>12</v>
      </c>
      <c r="B13" s="225">
        <f t="shared" si="1"/>
        <v>10.3</v>
      </c>
      <c r="C13" s="225" t="str">
        <f t="shared" si="1"/>
        <v>NA</v>
      </c>
      <c r="D13" s="225">
        <f t="shared" si="2"/>
        <v>24.400000000000006</v>
      </c>
      <c r="E13" s="226">
        <f t="shared" si="0"/>
        <v>4.5999999999999996</v>
      </c>
      <c r="M13" s="196" t="s">
        <v>12</v>
      </c>
      <c r="N13" s="196">
        <v>10.3</v>
      </c>
      <c r="O13" s="196" t="s">
        <v>28</v>
      </c>
      <c r="Q13" s="196" t="s">
        <v>12</v>
      </c>
      <c r="R13" s="196">
        <v>75.599999999999994</v>
      </c>
      <c r="S13" s="196">
        <v>4.5999999999999996</v>
      </c>
    </row>
    <row r="14" spans="1:19" ht="15.75" thickBot="1">
      <c r="A14" s="13" t="s">
        <v>13</v>
      </c>
      <c r="B14" s="225">
        <f t="shared" si="1"/>
        <v>3.2</v>
      </c>
      <c r="C14" s="225">
        <f t="shared" si="1"/>
        <v>4.5</v>
      </c>
      <c r="D14" s="225">
        <f t="shared" si="2"/>
        <v>38.6</v>
      </c>
      <c r="E14" s="226">
        <f t="shared" si="0"/>
        <v>11.2</v>
      </c>
      <c r="M14" s="196" t="s">
        <v>13</v>
      </c>
      <c r="N14" s="196">
        <v>3.2</v>
      </c>
      <c r="O14" s="196">
        <v>4.5</v>
      </c>
      <c r="Q14" s="196" t="s">
        <v>13</v>
      </c>
      <c r="R14" s="196">
        <v>61.4</v>
      </c>
      <c r="S14" s="196">
        <v>11.2</v>
      </c>
    </row>
    <row r="15" spans="1:19" ht="15.75" thickBot="1">
      <c r="A15" s="3" t="s">
        <v>14</v>
      </c>
      <c r="B15" s="225">
        <f t="shared" si="1"/>
        <v>5.8</v>
      </c>
      <c r="C15" s="225" t="str">
        <f t="shared" si="1"/>
        <v>NA</v>
      </c>
      <c r="D15" s="225">
        <f t="shared" si="2"/>
        <v>26.700000000000003</v>
      </c>
      <c r="E15" s="226">
        <f t="shared" si="0"/>
        <v>1.2</v>
      </c>
      <c r="M15" s="196" t="s">
        <v>14</v>
      </c>
      <c r="N15" s="196">
        <v>5.8</v>
      </c>
      <c r="O15" s="196" t="s">
        <v>28</v>
      </c>
      <c r="Q15" s="196" t="s">
        <v>14</v>
      </c>
      <c r="R15" s="196">
        <v>73.3</v>
      </c>
      <c r="S15" s="196">
        <v>1.2</v>
      </c>
    </row>
    <row r="16" spans="1:19" ht="15.75" thickBot="1">
      <c r="A16" s="13" t="s">
        <v>15</v>
      </c>
      <c r="B16" s="225">
        <f t="shared" si="1"/>
        <v>6.6</v>
      </c>
      <c r="C16" s="225">
        <f t="shared" si="1"/>
        <v>1.4</v>
      </c>
      <c r="D16" s="225">
        <f t="shared" si="2"/>
        <v>28.099999999999994</v>
      </c>
      <c r="E16" s="226">
        <f t="shared" si="0"/>
        <v>1.8</v>
      </c>
      <c r="M16" s="196" t="s">
        <v>15</v>
      </c>
      <c r="N16" s="196">
        <v>6.6</v>
      </c>
      <c r="O16" s="196">
        <v>1.4</v>
      </c>
      <c r="Q16" s="196" t="s">
        <v>15</v>
      </c>
      <c r="R16" s="196">
        <v>71.900000000000006</v>
      </c>
      <c r="S16" s="196">
        <v>1.8</v>
      </c>
    </row>
    <row r="17" spans="1:19" ht="15.75" thickBot="1">
      <c r="A17" s="3" t="s">
        <v>16</v>
      </c>
      <c r="B17" s="225">
        <f t="shared" si="1"/>
        <v>5.2</v>
      </c>
      <c r="C17" s="225" t="str">
        <f t="shared" si="1"/>
        <v>NA</v>
      </c>
      <c r="D17" s="225">
        <f t="shared" si="2"/>
        <v>25.900000000000006</v>
      </c>
      <c r="E17" s="226">
        <f t="shared" si="0"/>
        <v>0.7</v>
      </c>
      <c r="M17" s="196" t="s">
        <v>16</v>
      </c>
      <c r="N17" s="196">
        <v>5.2</v>
      </c>
      <c r="O17" s="196" t="s">
        <v>28</v>
      </c>
      <c r="Q17" s="196" t="s">
        <v>16</v>
      </c>
      <c r="R17" s="196">
        <v>74.099999999999994</v>
      </c>
      <c r="S17" s="196">
        <v>0.7</v>
      </c>
    </row>
    <row r="18" spans="1:19" ht="15.75" thickBot="1">
      <c r="A18" s="3" t="s">
        <v>17</v>
      </c>
      <c r="B18" s="225">
        <f t="shared" si="1"/>
        <v>7.8</v>
      </c>
      <c r="C18" s="225" t="str">
        <f t="shared" si="1"/>
        <v>NA</v>
      </c>
      <c r="D18" s="225">
        <f t="shared" si="2"/>
        <v>36.9</v>
      </c>
      <c r="E18" s="226">
        <f t="shared" si="0"/>
        <v>1.3</v>
      </c>
      <c r="M18" s="196" t="s">
        <v>17</v>
      </c>
      <c r="N18" s="196">
        <v>7.8</v>
      </c>
      <c r="O18" s="196" t="s">
        <v>28</v>
      </c>
      <c r="Q18" s="196" t="s">
        <v>17</v>
      </c>
      <c r="R18" s="196">
        <v>63.1</v>
      </c>
      <c r="S18" s="196">
        <v>1.3</v>
      </c>
    </row>
    <row r="19" spans="1:19" ht="15.75" thickBot="1">
      <c r="A19" s="13" t="s">
        <v>18</v>
      </c>
      <c r="B19" s="225">
        <f t="shared" si="1"/>
        <v>4.3</v>
      </c>
      <c r="C19" s="225">
        <f t="shared" si="1"/>
        <v>3.1</v>
      </c>
      <c r="D19" s="225">
        <f t="shared" si="2"/>
        <v>46.5</v>
      </c>
      <c r="E19" s="226">
        <f t="shared" si="0"/>
        <v>9.1</v>
      </c>
      <c r="M19" s="196" t="s">
        <v>18</v>
      </c>
      <c r="N19" s="196">
        <v>4.3</v>
      </c>
      <c r="O19" s="196">
        <v>3.1</v>
      </c>
      <c r="Q19" s="196" t="s">
        <v>18</v>
      </c>
      <c r="R19" s="196">
        <v>53.5</v>
      </c>
      <c r="S19" s="196">
        <v>9.1</v>
      </c>
    </row>
    <row r="20" spans="1:19" ht="15.75" thickBot="1">
      <c r="A20" s="3" t="s">
        <v>19</v>
      </c>
      <c r="B20" s="225">
        <f t="shared" si="1"/>
        <v>4.3</v>
      </c>
      <c r="C20" s="225">
        <f t="shared" si="1"/>
        <v>4.9000000000000004</v>
      </c>
      <c r="D20" s="225">
        <f t="shared" si="2"/>
        <v>24.599999999999994</v>
      </c>
      <c r="E20" s="226">
        <f t="shared" si="0"/>
        <v>11.4</v>
      </c>
      <c r="M20" s="196" t="s">
        <v>19</v>
      </c>
      <c r="N20" s="196">
        <v>4.3</v>
      </c>
      <c r="O20" s="196">
        <v>4.9000000000000004</v>
      </c>
      <c r="Q20" s="196" t="s">
        <v>19</v>
      </c>
      <c r="R20" s="196">
        <v>75.400000000000006</v>
      </c>
      <c r="S20" s="196">
        <v>11.4</v>
      </c>
    </row>
    <row r="21" spans="1:19" ht="40.5" customHeight="1">
      <c r="A21" s="150"/>
      <c r="B21" s="150"/>
      <c r="C21" s="150"/>
      <c r="D21" s="150"/>
      <c r="E21" s="150"/>
    </row>
  </sheetData>
  <mergeCells count="9">
    <mergeCell ref="R2:S2"/>
    <mergeCell ref="Q2:Q3"/>
    <mergeCell ref="M2:M3"/>
    <mergeCell ref="N2:O2"/>
    <mergeCell ref="A2:A3"/>
    <mergeCell ref="B2:C2"/>
    <mergeCell ref="D2:E2"/>
    <mergeCell ref="A21:E21"/>
    <mergeCell ref="A1:E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9"/>
  <sheetViews>
    <sheetView workbookViewId="0">
      <selection sqref="A1:M1"/>
    </sheetView>
  </sheetViews>
  <sheetFormatPr defaultRowHeight="15"/>
  <cols>
    <col min="1" max="1" width="30.42578125" customWidth="1"/>
  </cols>
  <sheetData>
    <row r="1" spans="1:13" ht="15.75" thickBot="1">
      <c r="A1" s="123" t="s">
        <v>408</v>
      </c>
      <c r="B1" s="123"/>
      <c r="C1" s="123"/>
      <c r="D1" s="123"/>
      <c r="E1" s="123"/>
      <c r="F1" s="123"/>
      <c r="G1" s="123"/>
      <c r="H1" s="123"/>
      <c r="I1" s="123"/>
      <c r="J1" s="123"/>
      <c r="K1" s="123"/>
      <c r="L1" s="123"/>
      <c r="M1" s="123"/>
    </row>
    <row r="2" spans="1:13" ht="15.75" thickBot="1">
      <c r="A2" s="26" t="s">
        <v>746</v>
      </c>
      <c r="B2" s="28" t="s">
        <v>105</v>
      </c>
      <c r="C2" s="29" t="s">
        <v>106</v>
      </c>
      <c r="D2" s="29" t="s">
        <v>107</v>
      </c>
      <c r="E2" s="29" t="s">
        <v>108</v>
      </c>
      <c r="F2" s="29" t="s">
        <v>109</v>
      </c>
      <c r="G2" s="29" t="s">
        <v>110</v>
      </c>
      <c r="H2" s="29" t="s">
        <v>111</v>
      </c>
      <c r="I2" s="29" t="s">
        <v>112</v>
      </c>
      <c r="J2" s="29" t="s">
        <v>113</v>
      </c>
      <c r="K2" s="29" t="s">
        <v>114</v>
      </c>
      <c r="L2" s="29" t="s">
        <v>115</v>
      </c>
      <c r="M2" s="29" t="s">
        <v>116</v>
      </c>
    </row>
    <row r="3" spans="1:13" ht="16.5" thickBot="1">
      <c r="A3" s="27"/>
      <c r="B3" s="152" t="s">
        <v>117</v>
      </c>
      <c r="C3" s="153"/>
      <c r="D3" s="153"/>
      <c r="E3" s="153"/>
      <c r="F3" s="153"/>
      <c r="G3" s="153"/>
      <c r="H3" s="153"/>
      <c r="I3" s="153"/>
      <c r="J3" s="153"/>
      <c r="K3" s="153"/>
      <c r="L3" s="153"/>
      <c r="M3" s="154"/>
    </row>
    <row r="4" spans="1:13" ht="15.75" thickBot="1">
      <c r="A4" s="5" t="s">
        <v>3</v>
      </c>
      <c r="B4" s="30">
        <v>7.8</v>
      </c>
      <c r="C4" s="30">
        <v>8</v>
      </c>
      <c r="D4" s="30">
        <v>7.6</v>
      </c>
      <c r="E4" s="30">
        <v>7.2</v>
      </c>
      <c r="F4" s="30">
        <v>6.8</v>
      </c>
      <c r="G4" s="30">
        <v>7.1</v>
      </c>
      <c r="H4" s="30">
        <v>6.3</v>
      </c>
      <c r="I4" s="30">
        <v>6.1</v>
      </c>
      <c r="J4" s="30">
        <v>6.2</v>
      </c>
      <c r="K4" s="30">
        <v>6.2</v>
      </c>
      <c r="L4" s="30">
        <v>6.5</v>
      </c>
      <c r="M4" s="30">
        <v>6.6</v>
      </c>
    </row>
    <row r="5" spans="1:13" ht="15.75" thickBot="1">
      <c r="A5" s="5" t="s">
        <v>4</v>
      </c>
      <c r="B5" s="30">
        <v>9</v>
      </c>
      <c r="C5" s="30">
        <v>9.3000000000000007</v>
      </c>
      <c r="D5" s="30">
        <v>9.1</v>
      </c>
      <c r="E5" s="30">
        <v>8.5</v>
      </c>
      <c r="F5" s="30">
        <v>7.9</v>
      </c>
      <c r="G5" s="30">
        <v>8.4</v>
      </c>
      <c r="H5" s="30">
        <v>7.7</v>
      </c>
      <c r="I5" s="30">
        <v>7.2</v>
      </c>
      <c r="J5" s="30">
        <v>7.2</v>
      </c>
      <c r="K5" s="30">
        <v>7.1</v>
      </c>
      <c r="L5" s="30">
        <v>7.4</v>
      </c>
      <c r="M5" s="30">
        <v>8</v>
      </c>
    </row>
    <row r="6" spans="1:13" ht="15.75" thickBot="1">
      <c r="A6" s="5" t="s">
        <v>12</v>
      </c>
      <c r="B6" s="30">
        <v>24.9</v>
      </c>
      <c r="C6" s="30">
        <v>25.3</v>
      </c>
      <c r="D6" s="30">
        <v>22.4</v>
      </c>
      <c r="E6" s="30">
        <v>19.399999999999999</v>
      </c>
      <c r="F6" s="30">
        <v>6.2</v>
      </c>
      <c r="G6" s="30">
        <v>5.0999999999999996</v>
      </c>
      <c r="H6" s="30">
        <v>4.5</v>
      </c>
      <c r="I6" s="30">
        <v>4.4000000000000004</v>
      </c>
      <c r="J6" s="30">
        <v>5.2</v>
      </c>
      <c r="K6" s="30">
        <v>10</v>
      </c>
      <c r="L6" s="30">
        <v>19.600000000000001</v>
      </c>
      <c r="M6" s="30">
        <v>19.399999999999999</v>
      </c>
    </row>
    <row r="7" spans="1:13" ht="15.75" thickBot="1">
      <c r="A7" s="5" t="s">
        <v>14</v>
      </c>
      <c r="B7" s="30">
        <v>6.6</v>
      </c>
      <c r="C7" s="30">
        <v>6.6</v>
      </c>
      <c r="D7" s="30">
        <v>6.2</v>
      </c>
      <c r="E7" s="30">
        <v>5.8</v>
      </c>
      <c r="F7" s="30">
        <v>5.7</v>
      </c>
      <c r="G7" s="30">
        <v>6.2</v>
      </c>
      <c r="H7" s="30">
        <v>5.5</v>
      </c>
      <c r="I7" s="30">
        <v>5.0999999999999996</v>
      </c>
      <c r="J7" s="30">
        <v>5.0999999999999996</v>
      </c>
      <c r="K7" s="30">
        <v>5.3</v>
      </c>
      <c r="L7" s="30">
        <v>5.6</v>
      </c>
      <c r="M7" s="30">
        <v>5.6</v>
      </c>
    </row>
    <row r="8" spans="1:13" ht="15.75" thickBot="1">
      <c r="A8" s="5" t="s">
        <v>16</v>
      </c>
      <c r="B8" s="30">
        <v>5.5</v>
      </c>
      <c r="C8" s="30">
        <v>5.8</v>
      </c>
      <c r="D8" s="30">
        <v>5.6</v>
      </c>
      <c r="E8" s="30">
        <v>5.4</v>
      </c>
      <c r="F8" s="30">
        <v>5.2</v>
      </c>
      <c r="G8" s="30">
        <v>5.6</v>
      </c>
      <c r="H8" s="30">
        <v>5.0999999999999996</v>
      </c>
      <c r="I8" s="30">
        <v>5</v>
      </c>
      <c r="J8" s="30">
        <v>4.9000000000000004</v>
      </c>
      <c r="K8" s="30">
        <v>4.7</v>
      </c>
      <c r="L8" s="30">
        <v>4.9000000000000004</v>
      </c>
      <c r="M8" s="30">
        <v>4.7</v>
      </c>
    </row>
    <row r="9" spans="1:13" ht="15.75" thickBot="1">
      <c r="A9" s="5" t="s">
        <v>17</v>
      </c>
      <c r="B9" s="30">
        <v>9.4</v>
      </c>
      <c r="C9" s="30">
        <v>9.6999999999999993</v>
      </c>
      <c r="D9" s="30">
        <v>9.3000000000000007</v>
      </c>
      <c r="E9" s="30">
        <v>8.6</v>
      </c>
      <c r="F9" s="30">
        <v>7.3</v>
      </c>
      <c r="G9" s="30">
        <v>7.4</v>
      </c>
      <c r="H9" s="30">
        <v>6.5</v>
      </c>
      <c r="I9" s="30">
        <v>6.4</v>
      </c>
      <c r="J9" s="30">
        <v>7.1</v>
      </c>
      <c r="K9" s="30">
        <v>7.3</v>
      </c>
      <c r="L9" s="30">
        <v>7.7</v>
      </c>
      <c r="M9" s="30">
        <v>8</v>
      </c>
    </row>
  </sheetData>
  <mergeCells count="2">
    <mergeCell ref="B3:M3"/>
    <mergeCell ref="A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1"/>
  <sheetViews>
    <sheetView workbookViewId="0">
      <selection sqref="A1:C1"/>
    </sheetView>
  </sheetViews>
  <sheetFormatPr defaultRowHeight="15"/>
  <cols>
    <col min="1" max="1" width="24" customWidth="1"/>
    <col min="2" max="2" width="13.140625" customWidth="1"/>
    <col min="3" max="3" width="21.42578125" customWidth="1"/>
  </cols>
  <sheetData>
    <row r="1" spans="1:3" ht="15.75" thickBot="1">
      <c r="A1" s="135" t="s">
        <v>346</v>
      </c>
      <c r="B1" s="135"/>
      <c r="C1" s="135"/>
    </row>
    <row r="2" spans="1:3" ht="15.75" thickBot="1">
      <c r="A2" s="124" t="s">
        <v>746</v>
      </c>
      <c r="B2" s="121" t="s">
        <v>119</v>
      </c>
      <c r="C2" s="122"/>
    </row>
    <row r="3" spans="1:3" ht="15.75" thickBot="1">
      <c r="A3" s="126"/>
      <c r="B3" s="11" t="s">
        <v>25</v>
      </c>
      <c r="C3" s="7" t="s">
        <v>27</v>
      </c>
    </row>
    <row r="4" spans="1:3" ht="15.75" thickBot="1">
      <c r="A4" s="3" t="s">
        <v>3</v>
      </c>
      <c r="B4" s="15">
        <v>11.4</v>
      </c>
      <c r="C4" s="31">
        <v>0.6</v>
      </c>
    </row>
    <row r="5" spans="1:3" ht="15.75" thickBot="1">
      <c r="A5" s="3" t="s">
        <v>4</v>
      </c>
      <c r="B5" s="15">
        <v>10.7</v>
      </c>
      <c r="C5" s="31">
        <v>1.6</v>
      </c>
    </row>
    <row r="6" spans="1:3" ht="15.75" thickBot="1">
      <c r="A6" s="13" t="s">
        <v>5</v>
      </c>
      <c r="B6" s="15">
        <v>29.7</v>
      </c>
      <c r="C6" s="31">
        <v>19.8</v>
      </c>
    </row>
    <row r="7" spans="1:3" ht="15.75" thickBot="1">
      <c r="A7" s="13" t="s">
        <v>6</v>
      </c>
      <c r="B7" s="15">
        <v>0</v>
      </c>
      <c r="C7" s="18">
        <v>49.6</v>
      </c>
    </row>
    <row r="8" spans="1:3" ht="15.75" thickBot="1">
      <c r="A8" s="13" t="s">
        <v>7</v>
      </c>
      <c r="B8" s="15">
        <v>11</v>
      </c>
      <c r="C8" s="31">
        <v>8.1</v>
      </c>
    </row>
    <row r="9" spans="1:3" ht="15.75" thickBot="1">
      <c r="A9" s="13" t="s">
        <v>8</v>
      </c>
      <c r="B9" s="15">
        <v>6.4</v>
      </c>
      <c r="C9" s="31">
        <v>9.6999999999999993</v>
      </c>
    </row>
    <row r="10" spans="1:3" ht="15.75" thickBot="1">
      <c r="A10" s="13" t="s">
        <v>9</v>
      </c>
      <c r="B10" s="15">
        <v>15.8</v>
      </c>
      <c r="C10" s="31">
        <v>4.4000000000000004</v>
      </c>
    </row>
    <row r="11" spans="1:3" ht="15.75" thickBot="1">
      <c r="A11" s="13" t="s">
        <v>10</v>
      </c>
      <c r="B11" s="15">
        <v>11.2</v>
      </c>
      <c r="C11" s="31">
        <v>2.7</v>
      </c>
    </row>
    <row r="12" spans="1:3" ht="15.75" thickBot="1">
      <c r="A12" s="13" t="s">
        <v>11</v>
      </c>
      <c r="B12" s="15">
        <v>15.6</v>
      </c>
      <c r="C12" s="31">
        <v>6.8</v>
      </c>
    </row>
    <row r="13" spans="1:3" ht="15.75" thickBot="1">
      <c r="A13" s="3" t="s">
        <v>12</v>
      </c>
      <c r="B13" s="15">
        <v>7.1</v>
      </c>
      <c r="C13" s="31">
        <v>1.6</v>
      </c>
    </row>
    <row r="14" spans="1:3" ht="15.75" thickBot="1">
      <c r="A14" s="13" t="s">
        <v>13</v>
      </c>
      <c r="B14" s="15">
        <v>10.7</v>
      </c>
      <c r="C14" s="31">
        <v>9.5</v>
      </c>
    </row>
    <row r="15" spans="1:3" ht="26.25" thickBot="1">
      <c r="A15" s="3" t="s">
        <v>14</v>
      </c>
      <c r="B15" s="15">
        <v>9.5</v>
      </c>
      <c r="C15" s="31">
        <v>1.6</v>
      </c>
    </row>
    <row r="16" spans="1:3" ht="15.75" thickBot="1">
      <c r="A16" s="13" t="s">
        <v>15</v>
      </c>
      <c r="B16" s="15">
        <v>13.1</v>
      </c>
      <c r="C16" s="31">
        <v>1.8</v>
      </c>
    </row>
    <row r="17" spans="1:3" ht="15.75" thickBot="1">
      <c r="A17" s="3" t="s">
        <v>16</v>
      </c>
      <c r="B17" s="15">
        <v>10</v>
      </c>
      <c r="C17" s="31">
        <v>1.2</v>
      </c>
    </row>
    <row r="18" spans="1:3" ht="15.75" thickBot="1">
      <c r="A18" s="3" t="s">
        <v>17</v>
      </c>
      <c r="B18" s="15">
        <v>11.5</v>
      </c>
      <c r="C18" s="31">
        <v>1.9</v>
      </c>
    </row>
    <row r="19" spans="1:3" ht="15.75" thickBot="1">
      <c r="A19" s="13" t="s">
        <v>18</v>
      </c>
      <c r="B19" s="15">
        <v>5.5</v>
      </c>
      <c r="C19" s="31">
        <v>4.3</v>
      </c>
    </row>
    <row r="20" spans="1:3" ht="15.75" thickBot="1">
      <c r="A20" s="3" t="s">
        <v>19</v>
      </c>
      <c r="B20" s="15">
        <v>17.5</v>
      </c>
      <c r="C20" s="31">
        <v>8.9</v>
      </c>
    </row>
    <row r="21" spans="1:3" ht="39" customHeight="1">
      <c r="A21" s="155"/>
      <c r="B21" s="155"/>
      <c r="C21" s="155"/>
    </row>
  </sheetData>
  <mergeCells count="4">
    <mergeCell ref="A2:A3"/>
    <mergeCell ref="B2:C2"/>
    <mergeCell ref="A21:C21"/>
    <mergeCell ref="A1:C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27</vt:i4>
      </vt:variant>
    </vt:vector>
  </HeadingPairs>
  <TitlesOfParts>
    <vt:vector size="57" baseType="lpstr">
      <vt:lpstr>README</vt:lpstr>
      <vt:lpstr>Pop. Size &amp; Density</vt:lpstr>
      <vt:lpstr>Age Characteristics</vt:lpstr>
      <vt:lpstr>Racial and Ethnic Composition</vt:lpstr>
      <vt:lpstr>Number of Resident Workers </vt:lpstr>
      <vt:lpstr>Median Household Income </vt:lpstr>
      <vt:lpstr>Annual Unemployment and Labor</vt:lpstr>
      <vt:lpstr>Monthy Unemployment Rate</vt:lpstr>
      <vt:lpstr>Poverty Rate </vt:lpstr>
      <vt:lpstr>Construction Industry </vt:lpstr>
      <vt:lpstr>Air Transport Industry </vt:lpstr>
      <vt:lpstr>Water Transport Industry</vt:lpstr>
      <vt:lpstr>Truck Transport Industry </vt:lpstr>
      <vt:lpstr>Recreation and Tourism</vt:lpstr>
      <vt:lpstr>Oil and Gas Industry</vt:lpstr>
      <vt:lpstr>Support Activities for Mining</vt:lpstr>
      <vt:lpstr>Utilities Industry </vt:lpstr>
      <vt:lpstr>General Housing Characteristics</vt:lpstr>
      <vt:lpstr>Vacant Housing Characteristics </vt:lpstr>
      <vt:lpstr>Police and Fire Protection </vt:lpstr>
      <vt:lpstr>Medical Services</vt:lpstr>
      <vt:lpstr>Number of Schools</vt:lpstr>
      <vt:lpstr>Revenue per Average Daily</vt:lpstr>
      <vt:lpstr>Utility Providers</vt:lpstr>
      <vt:lpstr>Local Tax Revenue</vt:lpstr>
      <vt:lpstr>Local Government Revenues</vt:lpstr>
      <vt:lpstr>Local Government Operating</vt:lpstr>
      <vt:lpstr>Timber Harvest</vt:lpstr>
      <vt:lpstr>Property Values </vt:lpstr>
      <vt:lpstr>Estimated Indirect &amp; Induced</vt:lpstr>
      <vt:lpstr>README!_ENREF_17</vt:lpstr>
      <vt:lpstr>README!_Toc472431519</vt:lpstr>
      <vt:lpstr>README!_Toc472431520</vt:lpstr>
      <vt:lpstr>README!_Toc472431521</vt:lpstr>
      <vt:lpstr>README!_Toc472431523</vt:lpstr>
      <vt:lpstr>README!_Toc472431524</vt:lpstr>
      <vt:lpstr>README!_Toc472431525</vt:lpstr>
      <vt:lpstr>README!_Toc472431526</vt:lpstr>
      <vt:lpstr>README!_Toc472431527</vt:lpstr>
      <vt:lpstr>README!_Toc472431528</vt:lpstr>
      <vt:lpstr>README!_Toc472431529</vt:lpstr>
      <vt:lpstr>README!_Toc472431531</vt:lpstr>
      <vt:lpstr>README!_Toc472431532</vt:lpstr>
      <vt:lpstr>README!_Toc472431533</vt:lpstr>
      <vt:lpstr>README!_Toc472431534</vt:lpstr>
      <vt:lpstr>README!_Toc472431535</vt:lpstr>
      <vt:lpstr>README!_Toc472431536</vt:lpstr>
      <vt:lpstr>README!_Toc472431537</vt:lpstr>
      <vt:lpstr>README!_Toc472431538</vt:lpstr>
      <vt:lpstr>README!_Toc472431539</vt:lpstr>
      <vt:lpstr>README!_Toc472431540</vt:lpstr>
      <vt:lpstr>README!_Toc472431541</vt:lpstr>
      <vt:lpstr>README!_Toc472431542</vt:lpstr>
      <vt:lpstr>README!_Toc472431543</vt:lpstr>
      <vt:lpstr>README!_Toc472431544</vt:lpstr>
      <vt:lpstr>README!_Toc472431545</vt:lpstr>
      <vt:lpstr>README!_Toc472431546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Richter</dc:creator>
  <cp:lastModifiedBy>Mike Fisher</cp:lastModifiedBy>
  <dcterms:created xsi:type="dcterms:W3CDTF">2017-01-18T23:17:26Z</dcterms:created>
  <dcterms:modified xsi:type="dcterms:W3CDTF">2017-04-10T22:21:24Z</dcterms:modified>
</cp:coreProperties>
</file>