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05" windowWidth="12585" windowHeight="9735"/>
  </bookViews>
  <sheets>
    <sheet name="readme" sheetId="4" r:id="rId1"/>
    <sheet name="Data Sheet" sheetId="1" r:id="rId2"/>
    <sheet name="Sheet2" sheetId="2" r:id="rId3"/>
    <sheet name="Sheet3" sheetId="3" r:id="rId4"/>
  </sheets>
  <definedNames>
    <definedName name="_xlnm.Print_Area" localSheetId="1">'Data Sheet'!$B$1:$O$29</definedName>
  </definedNames>
  <calcPr calcId="145621"/>
</workbook>
</file>

<file path=xl/calcChain.xml><?xml version="1.0" encoding="utf-8"?>
<calcChain xmlns="http://schemas.openxmlformats.org/spreadsheetml/2006/main">
  <c r="F22" i="1" l="1"/>
  <c r="F21" i="1"/>
  <c r="F20" i="1"/>
  <c r="F19" i="1"/>
  <c r="F18" i="1"/>
  <c r="F17" i="1"/>
  <c r="G17" i="1" s="1"/>
  <c r="F16" i="1"/>
  <c r="G16" i="1" s="1"/>
  <c r="F15" i="1"/>
  <c r="F14" i="1"/>
  <c r="G14" i="1" s="1"/>
  <c r="F13" i="1"/>
  <c r="G13" i="1" s="1"/>
  <c r="F12" i="1"/>
  <c r="F11" i="1"/>
  <c r="G11" i="1" s="1"/>
  <c r="F10" i="1"/>
  <c r="G10" i="1" s="1"/>
  <c r="F9" i="1"/>
  <c r="G9" i="1" s="1"/>
  <c r="G12" i="1"/>
  <c r="G15" i="1"/>
  <c r="G18" i="1"/>
  <c r="G19" i="1"/>
  <c r="G20" i="1"/>
  <c r="G21" i="1"/>
  <c r="G22" i="1"/>
</calcChain>
</file>

<file path=xl/sharedStrings.xml><?xml version="1.0" encoding="utf-8"?>
<sst xmlns="http://schemas.openxmlformats.org/spreadsheetml/2006/main" count="93" uniqueCount="67">
  <si>
    <t>UNDER ICE BED PHOTO SAMPLING</t>
  </si>
  <si>
    <t>Location:</t>
  </si>
  <si>
    <t>Weather:</t>
  </si>
  <si>
    <t>Crew:</t>
  </si>
  <si>
    <t>Sample #</t>
  </si>
  <si>
    <t>Camera:</t>
  </si>
  <si>
    <t>v1  3/2014</t>
  </si>
  <si>
    <t>Anchor Ice Present?</t>
  </si>
  <si>
    <t>Freeboard Height</t>
  </si>
  <si>
    <t>Frazil Ice    Present?</t>
  </si>
  <si>
    <t>Snow Depth     (ft)</t>
  </si>
  <si>
    <t xml:space="preserve">Sheet            of          </t>
  </si>
  <si>
    <t>Date &amp; Time:</t>
  </si>
  <si>
    <t>Ice Thickness (ft)</t>
  </si>
  <si>
    <t>Camera Height above Bed (ft)</t>
  </si>
  <si>
    <t>GPS Point #</t>
  </si>
  <si>
    <t>(A)</t>
  </si>
  <si>
    <t>(B)</t>
  </si>
  <si>
    <t>(D)</t>
  </si>
  <si>
    <t>(E)</t>
  </si>
  <si>
    <t>(F)</t>
  </si>
  <si>
    <t>(G)</t>
  </si>
  <si>
    <t>(H)</t>
  </si>
  <si>
    <t>(I)</t>
  </si>
  <si>
    <t>(J)</t>
  </si>
  <si>
    <t>(K)</t>
  </si>
  <si>
    <t>Flow Depth (ft)                  (F - E)</t>
  </si>
  <si>
    <t>(C)</t>
  </si>
  <si>
    <t>prm 184.2 - updated to prm 184.3 post field effort</t>
  </si>
  <si>
    <t>tt-swg-gopro2, camera 2</t>
  </si>
  <si>
    <t>BT, MP</t>
  </si>
  <si>
    <t xml:space="preserve"> Clear</t>
  </si>
  <si>
    <t>S1</t>
  </si>
  <si>
    <t>S2</t>
  </si>
  <si>
    <t>S3</t>
  </si>
  <si>
    <t>S4</t>
  </si>
  <si>
    <t>S5</t>
  </si>
  <si>
    <t>S6</t>
  </si>
  <si>
    <t>S7</t>
  </si>
  <si>
    <t>S8</t>
  </si>
  <si>
    <t>S9</t>
  </si>
  <si>
    <t>S10</t>
  </si>
  <si>
    <t>S11</t>
  </si>
  <si>
    <t>S12</t>
  </si>
  <si>
    <t>S13</t>
  </si>
  <si>
    <t>S14</t>
  </si>
  <si>
    <t>Y</t>
  </si>
  <si>
    <t>N</t>
  </si>
  <si>
    <t>GOPR0167</t>
  </si>
  <si>
    <t>GOPR0168</t>
  </si>
  <si>
    <t>GOPR0169</t>
  </si>
  <si>
    <t>GOPR0170</t>
  </si>
  <si>
    <t>GOPR0171</t>
  </si>
  <si>
    <t>GOPR0173</t>
  </si>
  <si>
    <t>GOPR0174</t>
  </si>
  <si>
    <t>GOPR0175</t>
  </si>
  <si>
    <t>GOPR0176</t>
  </si>
  <si>
    <t>GOPR0177</t>
  </si>
  <si>
    <t>GOPR0178</t>
  </si>
  <si>
    <t>GOPR0179</t>
  </si>
  <si>
    <t>GOPR0180</t>
  </si>
  <si>
    <t>GOPR0181</t>
  </si>
  <si>
    <t>Top of  Ice to Bed Distance (ft)</t>
  </si>
  <si>
    <t>Video File Name</t>
  </si>
  <si>
    <t>This data is presented in "Winter Sampling of Main Channel Bed Material Technical Memorandum" prepared for Alaska Energy Authority by Tetra Tech, Inc. in September 2014. This data was developed as part of the Susitna-Watana Hydroelectric Project Fluvial Geomorphology Modeling below Watana Dam Study (Study 6.6). The effort is identified in the Revised Study Plan (RSP) Study 6.6 Section 6.6.4.1.2.9.1 and the Initial Study Report (ISR) Study Sections 4.1.2.9.1.2 and 5.1.9.1.  The technical memorandum was posted on the "Documents" page on Susitna-WatanaHydro.org on September 26, 2014 and was submitted to FERC under the "Second Set of 2014 Technical Memoranda for Initial Study Plan Meetings of Alaska Energy Authority under P-14241" on September 29, 2014.</t>
  </si>
  <si>
    <t xml:space="preserve">The data presented in this spreadsheet is the electronic version of the field data sheet. The data is found on the tab "Data Sheet". </t>
  </si>
  <si>
    <t>Note: The location of sample includes field estimated location as well as the updated location post field effort (if different). The video file names entered correspond to the digital video file names, rather than the video number indicated on the scanned field data 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</si>
</sst>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1"/>
      <color theme="1"/>
      <name val="Calibri"/>
      <family val="2"/>
      <scheme val="minor"/>
    </font>
    <font>
      <b/>
      <sz val="12"/>
      <color theme="1"/>
      <name val="Calibri"/>
      <family val="2"/>
      <scheme val="minor"/>
    </font>
    <font>
      <b/>
      <sz val="18"/>
      <color theme="1"/>
      <name val="Calibri"/>
      <family val="2"/>
      <scheme val="minor"/>
    </font>
    <font>
      <sz val="12"/>
      <color theme="1"/>
      <name val="Calibri"/>
      <family val="2"/>
      <scheme val="minor"/>
    </font>
    <font>
      <u/>
      <sz val="12"/>
      <color theme="1"/>
      <name val="Calibri"/>
      <family val="2"/>
      <scheme val="minor"/>
    </font>
  </fonts>
  <fills count="2">
    <fill>
      <patternFill patternType="none"/>
    </fill>
    <fill>
      <patternFill patternType="gray125"/>
    </fill>
  </fills>
  <borders count="2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s>
  <cellStyleXfs count="1">
    <xf numFmtId="0" fontId="0" fillId="0" borderId="0"/>
  </cellStyleXfs>
  <cellXfs count="47">
    <xf numFmtId="0" fontId="0" fillId="0" borderId="0" xfId="0"/>
    <xf numFmtId="0" fontId="0" fillId="0" borderId="0" xfId="0" applyAlignment="1">
      <alignment horizontal="center"/>
    </xf>
    <xf numFmtId="0" fontId="0" fillId="0" borderId="3" xfId="0" applyBorder="1"/>
    <xf numFmtId="0" fontId="0" fillId="0" borderId="7" xfId="0" applyBorder="1"/>
    <xf numFmtId="0" fontId="0" fillId="0" borderId="8" xfId="0" applyBorder="1"/>
    <xf numFmtId="0" fontId="0" fillId="0" borderId="10" xfId="0" applyBorder="1"/>
    <xf numFmtId="0" fontId="0" fillId="0" borderId="12" xfId="0" applyBorder="1"/>
    <xf numFmtId="0" fontId="0" fillId="0" borderId="13" xfId="0" applyBorder="1"/>
    <xf numFmtId="0" fontId="0" fillId="0" borderId="0" xfId="0" applyAlignment="1">
      <alignment horizontal="right"/>
    </xf>
    <xf numFmtId="0" fontId="0" fillId="0" borderId="16" xfId="0" applyBorder="1"/>
    <xf numFmtId="0" fontId="0" fillId="0" borderId="17" xfId="0" applyBorder="1"/>
    <xf numFmtId="0" fontId="0" fillId="0" borderId="18" xfId="0" applyBorder="1"/>
    <xf numFmtId="0" fontId="3" fillId="0" borderId="1" xfId="0" applyFont="1" applyBorder="1"/>
    <xf numFmtId="0" fontId="3" fillId="0" borderId="1" xfId="0" applyFont="1" applyBorder="1" applyAlignment="1">
      <alignment horizontal="center"/>
    </xf>
    <xf numFmtId="0" fontId="4" fillId="0" borderId="1" xfId="0" applyFont="1" applyBorder="1"/>
    <xf numFmtId="0" fontId="3" fillId="0" borderId="0" xfId="0" applyFont="1"/>
    <xf numFmtId="0" fontId="3" fillId="0" borderId="1" xfId="0" applyFont="1" applyBorder="1" applyAlignment="1">
      <alignment horizontal="right"/>
    </xf>
    <xf numFmtId="0" fontId="3" fillId="0" borderId="2" xfId="0" applyFont="1" applyBorder="1"/>
    <xf numFmtId="0" fontId="3" fillId="0" borderId="2" xfId="0" applyFont="1" applyBorder="1" applyAlignment="1">
      <alignment horizontal="center"/>
    </xf>
    <xf numFmtId="0" fontId="4" fillId="0" borderId="2" xfId="0" applyFont="1" applyBorder="1"/>
    <xf numFmtId="0" fontId="3" fillId="0" borderId="0" xfId="0" applyFont="1" applyBorder="1"/>
    <xf numFmtId="0" fontId="3" fillId="0" borderId="0" xfId="0" applyFont="1" applyBorder="1" applyAlignment="1">
      <alignment horizontal="center"/>
    </xf>
    <xf numFmtId="0" fontId="3" fillId="0" borderId="0" xfId="0" applyFont="1" applyAlignment="1">
      <alignment horizontal="center"/>
    </xf>
    <xf numFmtId="0" fontId="3" fillId="0" borderId="0" xfId="0" quotePrefix="1" applyFont="1" applyAlignment="1">
      <alignment horizontal="center"/>
    </xf>
    <xf numFmtId="0" fontId="1" fillId="0" borderId="4" xfId="0" applyFont="1" applyBorder="1" applyAlignment="1">
      <alignment horizontal="center" vertical="center" wrapText="1"/>
    </xf>
    <xf numFmtId="0" fontId="1" fillId="0" borderId="15" xfId="0" applyFont="1" applyBorder="1" applyAlignment="1">
      <alignment horizontal="center" vertical="center" wrapText="1"/>
    </xf>
    <xf numFmtId="0" fontId="0" fillId="0" borderId="19" xfId="0" applyBorder="1"/>
    <xf numFmtId="0" fontId="0" fillId="0" borderId="20" xfId="0" applyBorder="1"/>
    <xf numFmtId="0" fontId="0" fillId="0" borderId="21" xfId="0" applyBorder="1"/>
    <xf numFmtId="164" fontId="0" fillId="0" borderId="8" xfId="0" applyNumberFormat="1" applyBorder="1"/>
    <xf numFmtId="164" fontId="0" fillId="0" borderId="3" xfId="0" applyNumberFormat="1" applyBorder="1"/>
    <xf numFmtId="164" fontId="0" fillId="0" borderId="21" xfId="0" applyNumberFormat="1" applyBorder="1"/>
    <xf numFmtId="164" fontId="0" fillId="0" borderId="3" xfId="0" applyNumberFormat="1" applyBorder="1" applyAlignment="1">
      <alignment horizontal="center"/>
    </xf>
    <xf numFmtId="0" fontId="0" fillId="0" borderId="3" xfId="0" applyBorder="1" applyAlignment="1">
      <alignment horizont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0" fillId="0" borderId="13" xfId="0" applyBorder="1" applyAlignment="1">
      <alignment horizontal="center"/>
    </xf>
    <xf numFmtId="14" fontId="3" fillId="0" borderId="1" xfId="0" applyNumberFormat="1" applyFont="1" applyBorder="1"/>
    <xf numFmtId="0" fontId="0" fillId="0" borderId="23" xfId="0" applyBorder="1" applyAlignment="1">
      <alignment horizontal="center"/>
    </xf>
    <xf numFmtId="164" fontId="0" fillId="0" borderId="23" xfId="0" applyNumberFormat="1" applyBorder="1"/>
    <xf numFmtId="0" fontId="0" fillId="0" borderId="23" xfId="0" applyBorder="1"/>
    <xf numFmtId="0" fontId="0" fillId="0" borderId="9" xfId="0" applyBorder="1"/>
    <xf numFmtId="0" fontId="0" fillId="0" borderId="11" xfId="0" applyBorder="1"/>
    <xf numFmtId="0" fontId="0" fillId="0" borderId="22" xfId="0" applyBorder="1"/>
    <xf numFmtId="0" fontId="0" fillId="0" borderId="14" xfId="0" applyBorder="1"/>
    <xf numFmtId="0" fontId="2" fillId="0" borderId="0" xfId="0" applyFont="1" applyAlignment="1">
      <alignment horizontal="center"/>
    </xf>
    <xf numFmtId="0" fontId="0" fillId="0" borderId="0" xfId="0"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tabSelected="1" workbookViewId="0">
      <selection activeCell="C11" sqref="C11"/>
    </sheetView>
  </sheetViews>
  <sheetFormatPr defaultRowHeight="15" x14ac:dyDescent="0.25"/>
  <sheetData>
    <row r="1" spans="1:13" ht="95.25" customHeight="1" x14ac:dyDescent="0.25">
      <c r="A1" s="46" t="s">
        <v>64</v>
      </c>
      <c r="B1" s="46"/>
      <c r="C1" s="46"/>
      <c r="D1" s="46"/>
      <c r="E1" s="46"/>
      <c r="F1" s="46"/>
      <c r="G1" s="46"/>
      <c r="H1" s="46"/>
      <c r="I1" s="46"/>
      <c r="J1" s="46"/>
      <c r="K1" s="46"/>
      <c r="L1" s="46"/>
      <c r="M1" s="46"/>
    </row>
    <row r="3" spans="1:13" x14ac:dyDescent="0.25">
      <c r="A3" t="s">
        <v>65</v>
      </c>
    </row>
    <row r="5" spans="1:13" ht="27.75" customHeight="1" x14ac:dyDescent="0.25">
      <c r="A5" s="46" t="s">
        <v>66</v>
      </c>
      <c r="B5" s="46"/>
      <c r="C5" s="46"/>
      <c r="D5" s="46"/>
      <c r="E5" s="46"/>
      <c r="F5" s="46"/>
      <c r="G5" s="46"/>
      <c r="H5" s="46"/>
      <c r="I5" s="46"/>
      <c r="J5" s="46"/>
      <c r="K5" s="46"/>
      <c r="L5" s="46"/>
      <c r="M5" s="46"/>
    </row>
  </sheetData>
  <mergeCells count="2">
    <mergeCell ref="A1:M1"/>
    <mergeCell ref="A5:M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9"/>
  <sheetViews>
    <sheetView showGridLines="0" zoomScale="75" zoomScaleNormal="75" workbookViewId="0">
      <selection activeCell="L8" sqref="L8"/>
    </sheetView>
  </sheetViews>
  <sheetFormatPr defaultRowHeight="15" x14ac:dyDescent="0.25"/>
  <cols>
    <col min="2" max="2" width="12" customWidth="1"/>
    <col min="3" max="3" width="10.28515625" customWidth="1"/>
    <col min="4" max="4" width="10.7109375" customWidth="1"/>
    <col min="5" max="5" width="10.5703125" style="1" customWidth="1"/>
    <col min="6" max="6" width="10.28515625" customWidth="1"/>
    <col min="7" max="8" width="11.28515625" customWidth="1"/>
    <col min="9" max="9" width="10.28515625" customWidth="1"/>
    <col min="10" max="10" width="11.5703125" customWidth="1"/>
    <col min="11" max="11" width="10.7109375" customWidth="1"/>
    <col min="12" max="12" width="10.85546875" bestFit="1" customWidth="1"/>
    <col min="15" max="15" width="24.28515625" customWidth="1"/>
  </cols>
  <sheetData>
    <row r="1" spans="2:15" ht="23.45" x14ac:dyDescent="0.45">
      <c r="B1" s="45" t="s">
        <v>0</v>
      </c>
      <c r="C1" s="45"/>
      <c r="D1" s="45"/>
      <c r="E1" s="45"/>
      <c r="F1" s="45"/>
      <c r="G1" s="45"/>
      <c r="H1" s="45"/>
      <c r="I1" s="45"/>
      <c r="J1" s="45"/>
      <c r="K1" s="45"/>
      <c r="L1" s="45"/>
      <c r="M1" s="45"/>
      <c r="N1" s="45"/>
      <c r="O1" s="45"/>
    </row>
    <row r="3" spans="2:15" ht="24" customHeight="1" x14ac:dyDescent="0.3">
      <c r="B3" s="12" t="s">
        <v>12</v>
      </c>
      <c r="C3" s="12"/>
      <c r="D3" s="37">
        <v>41730</v>
      </c>
      <c r="E3" s="13"/>
      <c r="F3" s="14"/>
      <c r="G3" s="12"/>
      <c r="H3" s="15"/>
      <c r="I3" s="12" t="s">
        <v>3</v>
      </c>
      <c r="J3" s="15" t="s">
        <v>30</v>
      </c>
      <c r="K3" s="12"/>
      <c r="L3" s="12"/>
      <c r="M3" s="12"/>
      <c r="N3" s="12"/>
      <c r="O3" s="16" t="s">
        <v>11</v>
      </c>
    </row>
    <row r="4" spans="2:15" ht="24" customHeight="1" x14ac:dyDescent="0.25">
      <c r="B4" s="17" t="s">
        <v>1</v>
      </c>
      <c r="C4" s="17"/>
      <c r="D4" s="17" t="s">
        <v>28</v>
      </c>
      <c r="E4" s="18"/>
      <c r="F4" s="19"/>
      <c r="G4" s="12"/>
      <c r="H4" s="15"/>
      <c r="I4" s="12" t="s">
        <v>2</v>
      </c>
      <c r="J4" s="17" t="s">
        <v>31</v>
      </c>
      <c r="K4" s="17"/>
      <c r="L4" s="17"/>
      <c r="M4" s="17"/>
      <c r="N4" s="17"/>
      <c r="O4" s="17"/>
    </row>
    <row r="5" spans="2:15" ht="24" customHeight="1" x14ac:dyDescent="0.25">
      <c r="B5" s="12" t="s">
        <v>5</v>
      </c>
      <c r="C5" s="17"/>
      <c r="D5" s="17" t="s">
        <v>29</v>
      </c>
      <c r="E5" s="18"/>
      <c r="F5" s="17"/>
      <c r="G5" s="17"/>
      <c r="H5" s="17"/>
      <c r="I5" s="17"/>
      <c r="J5" s="17"/>
      <c r="K5" s="17"/>
      <c r="L5" s="17"/>
      <c r="M5" s="17"/>
      <c r="N5" s="17"/>
      <c r="O5" s="17"/>
    </row>
    <row r="6" spans="2:15" ht="12" customHeight="1" x14ac:dyDescent="0.25">
      <c r="B6" s="20"/>
      <c r="C6" s="20"/>
      <c r="D6" s="20"/>
      <c r="E6" s="21"/>
      <c r="F6" s="20"/>
      <c r="G6" s="20"/>
      <c r="H6" s="20"/>
      <c r="I6" s="20"/>
      <c r="J6" s="20"/>
      <c r="K6" s="20"/>
      <c r="L6" s="20"/>
      <c r="M6" s="20"/>
      <c r="N6" s="20"/>
      <c r="O6" s="20"/>
    </row>
    <row r="7" spans="2:15" ht="19.149999999999999" customHeight="1" thickBot="1" x14ac:dyDescent="0.3">
      <c r="B7" s="22" t="s">
        <v>16</v>
      </c>
      <c r="C7" s="22" t="s">
        <v>17</v>
      </c>
      <c r="D7" s="22" t="s">
        <v>27</v>
      </c>
      <c r="E7" s="22" t="s">
        <v>18</v>
      </c>
      <c r="F7" s="22" t="s">
        <v>19</v>
      </c>
      <c r="G7" s="23" t="s">
        <v>20</v>
      </c>
      <c r="H7" s="23" t="s">
        <v>21</v>
      </c>
      <c r="I7" s="23" t="s">
        <v>22</v>
      </c>
      <c r="J7" s="23" t="s">
        <v>23</v>
      </c>
      <c r="K7" s="23" t="s">
        <v>24</v>
      </c>
      <c r="L7" s="23" t="s">
        <v>25</v>
      </c>
    </row>
    <row r="8" spans="2:15" ht="66.599999999999994" customHeight="1" thickBot="1" x14ac:dyDescent="0.3">
      <c r="B8" s="24" t="s">
        <v>4</v>
      </c>
      <c r="C8" s="25" t="s">
        <v>15</v>
      </c>
      <c r="D8" s="34" t="s">
        <v>10</v>
      </c>
      <c r="E8" s="34" t="s">
        <v>13</v>
      </c>
      <c r="F8" s="34" t="s">
        <v>62</v>
      </c>
      <c r="G8" s="34" t="s">
        <v>26</v>
      </c>
      <c r="H8" s="34" t="s">
        <v>9</v>
      </c>
      <c r="I8" s="34" t="s">
        <v>7</v>
      </c>
      <c r="J8" s="34" t="s">
        <v>8</v>
      </c>
      <c r="K8" s="34" t="s">
        <v>14</v>
      </c>
      <c r="L8" s="35" t="s">
        <v>63</v>
      </c>
    </row>
    <row r="9" spans="2:15" ht="19.899999999999999" customHeight="1" x14ac:dyDescent="0.25">
      <c r="B9" s="3" t="s">
        <v>32</v>
      </c>
      <c r="C9" s="9">
        <v>1</v>
      </c>
      <c r="D9" s="38">
        <v>0</v>
      </c>
      <c r="E9" s="4">
        <v>3.9</v>
      </c>
      <c r="F9" s="29">
        <f>175/12</f>
        <v>14.583333333333334</v>
      </c>
      <c r="G9" s="39">
        <f>F9-E9</f>
        <v>10.683333333333334</v>
      </c>
      <c r="H9" s="40" t="s">
        <v>46</v>
      </c>
      <c r="I9" s="40" t="s">
        <v>47</v>
      </c>
      <c r="J9" s="4">
        <v>0.4</v>
      </c>
      <c r="K9" s="40">
        <v>4</v>
      </c>
      <c r="L9" s="41" t="s">
        <v>48</v>
      </c>
    </row>
    <row r="10" spans="2:15" ht="18" customHeight="1" x14ac:dyDescent="0.25">
      <c r="B10" s="5" t="s">
        <v>33</v>
      </c>
      <c r="C10" s="10">
        <v>2</v>
      </c>
      <c r="D10" s="33">
        <v>0</v>
      </c>
      <c r="E10" s="2">
        <v>3.7</v>
      </c>
      <c r="F10" s="30">
        <f>152/12</f>
        <v>12.666666666666666</v>
      </c>
      <c r="G10" s="30">
        <f t="shared" ref="G10:G22" si="0">F10-E10</f>
        <v>8.966666666666665</v>
      </c>
      <c r="H10" s="2" t="s">
        <v>46</v>
      </c>
      <c r="I10" s="2" t="s">
        <v>47</v>
      </c>
      <c r="J10" s="2">
        <v>0.6</v>
      </c>
      <c r="K10" s="2">
        <v>4</v>
      </c>
      <c r="L10" s="42" t="s">
        <v>49</v>
      </c>
    </row>
    <row r="11" spans="2:15" ht="18" customHeight="1" x14ac:dyDescent="0.25">
      <c r="B11" s="5" t="s">
        <v>34</v>
      </c>
      <c r="C11" s="10">
        <v>3</v>
      </c>
      <c r="D11" s="33">
        <v>0</v>
      </c>
      <c r="E11" s="2">
        <v>3.5</v>
      </c>
      <c r="F11" s="30">
        <f>145/12</f>
        <v>12.083333333333334</v>
      </c>
      <c r="G11" s="30">
        <f t="shared" si="0"/>
        <v>8.5833333333333339</v>
      </c>
      <c r="H11" s="2" t="s">
        <v>46</v>
      </c>
      <c r="I11" s="2" t="s">
        <v>47</v>
      </c>
      <c r="J11" s="2">
        <v>0.4</v>
      </c>
      <c r="K11" s="2">
        <v>4</v>
      </c>
      <c r="L11" s="42" t="s">
        <v>50</v>
      </c>
    </row>
    <row r="12" spans="2:15" ht="18" customHeight="1" x14ac:dyDescent="0.25">
      <c r="B12" s="5" t="s">
        <v>35</v>
      </c>
      <c r="C12" s="10">
        <v>4</v>
      </c>
      <c r="D12" s="33">
        <v>0</v>
      </c>
      <c r="E12" s="2">
        <v>3.5</v>
      </c>
      <c r="F12" s="30">
        <f>141/12</f>
        <v>11.75</v>
      </c>
      <c r="G12" s="30">
        <f t="shared" si="0"/>
        <v>8.25</v>
      </c>
      <c r="H12" s="2" t="s">
        <v>46</v>
      </c>
      <c r="I12" s="2" t="s">
        <v>47</v>
      </c>
      <c r="J12" s="2">
        <v>0.4</v>
      </c>
      <c r="K12" s="2">
        <v>4</v>
      </c>
      <c r="L12" s="42" t="s">
        <v>51</v>
      </c>
    </row>
    <row r="13" spans="2:15" ht="18" customHeight="1" x14ac:dyDescent="0.25">
      <c r="B13" s="5" t="s">
        <v>36</v>
      </c>
      <c r="C13" s="10">
        <v>5</v>
      </c>
      <c r="D13" s="33">
        <v>0</v>
      </c>
      <c r="E13" s="2">
        <v>3.7</v>
      </c>
      <c r="F13" s="30">
        <f>168/12</f>
        <v>14</v>
      </c>
      <c r="G13" s="30">
        <f t="shared" si="0"/>
        <v>10.3</v>
      </c>
      <c r="H13" s="2" t="s">
        <v>46</v>
      </c>
      <c r="I13" s="2" t="s">
        <v>47</v>
      </c>
      <c r="J13" s="2">
        <v>0.4</v>
      </c>
      <c r="K13" s="2">
        <v>4</v>
      </c>
      <c r="L13" s="42" t="s">
        <v>52</v>
      </c>
    </row>
    <row r="14" spans="2:15" ht="18" customHeight="1" x14ac:dyDescent="0.25">
      <c r="B14" s="5" t="s">
        <v>37</v>
      </c>
      <c r="C14" s="10">
        <v>6</v>
      </c>
      <c r="D14" s="33">
        <v>0</v>
      </c>
      <c r="E14" s="2">
        <v>3.8</v>
      </c>
      <c r="F14" s="30">
        <f>157/12</f>
        <v>13.083333333333334</v>
      </c>
      <c r="G14" s="30">
        <f t="shared" si="0"/>
        <v>9.283333333333335</v>
      </c>
      <c r="H14" s="2" t="s">
        <v>46</v>
      </c>
      <c r="I14" s="2" t="s">
        <v>47</v>
      </c>
      <c r="J14" s="2">
        <v>0.3</v>
      </c>
      <c r="K14" s="2">
        <v>4</v>
      </c>
      <c r="L14" s="42" t="s">
        <v>53</v>
      </c>
    </row>
    <row r="15" spans="2:15" ht="18" customHeight="1" x14ac:dyDescent="0.25">
      <c r="B15" s="5" t="s">
        <v>38</v>
      </c>
      <c r="C15" s="10">
        <v>7</v>
      </c>
      <c r="D15" s="33">
        <v>0</v>
      </c>
      <c r="E15" s="2">
        <v>3.6</v>
      </c>
      <c r="F15" s="30">
        <f>150/12</f>
        <v>12.5</v>
      </c>
      <c r="G15" s="30">
        <f t="shared" si="0"/>
        <v>8.9</v>
      </c>
      <c r="H15" s="2" t="s">
        <v>46</v>
      </c>
      <c r="I15" s="2" t="s">
        <v>47</v>
      </c>
      <c r="J15" s="2">
        <v>0.4</v>
      </c>
      <c r="K15" s="2">
        <v>4</v>
      </c>
      <c r="L15" s="42" t="s">
        <v>54</v>
      </c>
    </row>
    <row r="16" spans="2:15" ht="18" customHeight="1" x14ac:dyDescent="0.25">
      <c r="B16" s="5" t="s">
        <v>39</v>
      </c>
      <c r="C16" s="10">
        <v>8</v>
      </c>
      <c r="D16" s="33">
        <v>0</v>
      </c>
      <c r="E16" s="2">
        <v>3.6</v>
      </c>
      <c r="F16" s="30">
        <f>123/12</f>
        <v>10.25</v>
      </c>
      <c r="G16" s="30">
        <f t="shared" si="0"/>
        <v>6.65</v>
      </c>
      <c r="H16" s="2" t="s">
        <v>46</v>
      </c>
      <c r="I16" s="2" t="s">
        <v>47</v>
      </c>
      <c r="J16" s="2">
        <v>0.3</v>
      </c>
      <c r="K16" s="2">
        <v>4</v>
      </c>
      <c r="L16" s="42" t="s">
        <v>55</v>
      </c>
    </row>
    <row r="17" spans="2:15" ht="18" customHeight="1" x14ac:dyDescent="0.25">
      <c r="B17" s="5" t="s">
        <v>40</v>
      </c>
      <c r="C17" s="10">
        <v>9</v>
      </c>
      <c r="D17" s="33">
        <v>0</v>
      </c>
      <c r="E17" s="2">
        <v>3.9</v>
      </c>
      <c r="F17" s="30">
        <f>173/12</f>
        <v>14.416666666666666</v>
      </c>
      <c r="G17" s="30">
        <f t="shared" si="0"/>
        <v>10.516666666666666</v>
      </c>
      <c r="H17" s="2" t="s">
        <v>46</v>
      </c>
      <c r="I17" s="2" t="s">
        <v>47</v>
      </c>
      <c r="J17" s="2">
        <v>0.4</v>
      </c>
      <c r="K17" s="2">
        <v>4</v>
      </c>
      <c r="L17" s="42" t="s">
        <v>56</v>
      </c>
    </row>
    <row r="18" spans="2:15" ht="18" customHeight="1" x14ac:dyDescent="0.25">
      <c r="B18" s="5" t="s">
        <v>41</v>
      </c>
      <c r="C18" s="10">
        <v>10</v>
      </c>
      <c r="D18" s="33">
        <v>0</v>
      </c>
      <c r="E18" s="2">
        <v>3.7</v>
      </c>
      <c r="F18" s="30">
        <f>163/12</f>
        <v>13.583333333333334</v>
      </c>
      <c r="G18" s="30">
        <f t="shared" si="0"/>
        <v>9.8833333333333329</v>
      </c>
      <c r="H18" s="2" t="s">
        <v>46</v>
      </c>
      <c r="I18" s="2" t="s">
        <v>47</v>
      </c>
      <c r="J18" s="2">
        <v>0.3</v>
      </c>
      <c r="K18" s="2">
        <v>4</v>
      </c>
      <c r="L18" s="42" t="s">
        <v>57</v>
      </c>
    </row>
    <row r="19" spans="2:15" ht="18" customHeight="1" x14ac:dyDescent="0.25">
      <c r="B19" s="5" t="s">
        <v>42</v>
      </c>
      <c r="C19" s="10">
        <v>11</v>
      </c>
      <c r="D19" s="33">
        <v>0</v>
      </c>
      <c r="E19" s="2">
        <v>3.9</v>
      </c>
      <c r="F19" s="30">
        <f>152/12</f>
        <v>12.666666666666666</v>
      </c>
      <c r="G19" s="30">
        <f t="shared" si="0"/>
        <v>8.7666666666666657</v>
      </c>
      <c r="H19" s="2" t="s">
        <v>46</v>
      </c>
      <c r="I19" s="2" t="s">
        <v>47</v>
      </c>
      <c r="J19" s="2">
        <v>0.4</v>
      </c>
      <c r="K19" s="2">
        <v>4</v>
      </c>
      <c r="L19" s="42" t="s">
        <v>58</v>
      </c>
    </row>
    <row r="20" spans="2:15" ht="18" customHeight="1" x14ac:dyDescent="0.25">
      <c r="B20" s="5" t="s">
        <v>43</v>
      </c>
      <c r="C20" s="10">
        <v>12</v>
      </c>
      <c r="D20" s="33">
        <v>0</v>
      </c>
      <c r="E20" s="2">
        <v>3.7</v>
      </c>
      <c r="F20" s="30">
        <f>135/12</f>
        <v>11.25</v>
      </c>
      <c r="G20" s="30">
        <f t="shared" si="0"/>
        <v>7.55</v>
      </c>
      <c r="H20" s="2" t="s">
        <v>46</v>
      </c>
      <c r="I20" s="2" t="s">
        <v>47</v>
      </c>
      <c r="J20" s="2">
        <v>0.4</v>
      </c>
      <c r="K20" s="2">
        <v>4</v>
      </c>
      <c r="L20" s="42" t="s">
        <v>59</v>
      </c>
    </row>
    <row r="21" spans="2:15" ht="18" customHeight="1" x14ac:dyDescent="0.25">
      <c r="B21" s="5" t="s">
        <v>44</v>
      </c>
      <c r="C21" s="10">
        <v>13</v>
      </c>
      <c r="D21" s="33">
        <v>0</v>
      </c>
      <c r="E21" s="2">
        <v>3.7</v>
      </c>
      <c r="F21" s="30">
        <f>180/12</f>
        <v>15</v>
      </c>
      <c r="G21" s="30">
        <f t="shared" si="0"/>
        <v>11.3</v>
      </c>
      <c r="H21" s="2" t="s">
        <v>46</v>
      </c>
      <c r="I21" s="2" t="s">
        <v>47</v>
      </c>
      <c r="J21" s="2">
        <v>0.3</v>
      </c>
      <c r="K21" s="2">
        <v>4</v>
      </c>
      <c r="L21" s="42" t="s">
        <v>60</v>
      </c>
    </row>
    <row r="22" spans="2:15" ht="18" customHeight="1" x14ac:dyDescent="0.25">
      <c r="B22" s="5" t="s">
        <v>45</v>
      </c>
      <c r="C22" s="10">
        <v>14</v>
      </c>
      <c r="D22" s="33">
        <v>0</v>
      </c>
      <c r="E22" s="2">
        <v>3.8</v>
      </c>
      <c r="F22" s="30">
        <f>144/12</f>
        <v>12</v>
      </c>
      <c r="G22" s="30">
        <f t="shared" si="0"/>
        <v>8.1999999999999993</v>
      </c>
      <c r="H22" s="2" t="s">
        <v>46</v>
      </c>
      <c r="I22" s="2" t="s">
        <v>47</v>
      </c>
      <c r="J22" s="2">
        <v>0.4</v>
      </c>
      <c r="K22" s="2">
        <v>4</v>
      </c>
      <c r="L22" s="42" t="s">
        <v>61</v>
      </c>
    </row>
    <row r="23" spans="2:15" ht="18" customHeight="1" x14ac:dyDescent="0.25">
      <c r="B23" s="5"/>
      <c r="C23" s="27"/>
      <c r="D23" s="32"/>
      <c r="E23" s="28"/>
      <c r="F23" s="31"/>
      <c r="G23" s="30"/>
      <c r="H23" s="2"/>
      <c r="I23" s="2"/>
      <c r="J23" s="2"/>
      <c r="K23" s="2"/>
      <c r="L23" s="43"/>
    </row>
    <row r="24" spans="2:15" ht="18" customHeight="1" x14ac:dyDescent="0.25">
      <c r="B24" s="5"/>
      <c r="C24" s="27"/>
      <c r="D24" s="32"/>
      <c r="E24" s="28"/>
      <c r="F24" s="31"/>
      <c r="G24" s="30"/>
      <c r="H24" s="2"/>
      <c r="I24" s="2"/>
      <c r="J24" s="2"/>
      <c r="K24" s="2"/>
      <c r="L24" s="43"/>
    </row>
    <row r="25" spans="2:15" ht="18" customHeight="1" x14ac:dyDescent="0.25">
      <c r="B25" s="26"/>
      <c r="C25" s="27"/>
      <c r="D25" s="32"/>
      <c r="E25" s="28"/>
      <c r="F25" s="28"/>
      <c r="G25" s="28"/>
      <c r="H25" s="28"/>
      <c r="I25" s="28"/>
      <c r="J25" s="28"/>
      <c r="K25" s="28"/>
      <c r="L25" s="43"/>
    </row>
    <row r="26" spans="2:15" ht="18" customHeight="1" thickBot="1" x14ac:dyDescent="0.3">
      <c r="B26" s="6"/>
      <c r="C26" s="11"/>
      <c r="D26" s="36"/>
      <c r="E26" s="7"/>
      <c r="F26" s="7"/>
      <c r="G26" s="7"/>
      <c r="H26" s="7"/>
      <c r="I26" s="7"/>
      <c r="J26" s="7"/>
      <c r="K26" s="7"/>
      <c r="L26" s="44"/>
    </row>
    <row r="27" spans="2:15" ht="18" customHeight="1" x14ac:dyDescent="0.25"/>
    <row r="28" spans="2:15" ht="19.899999999999999" customHeight="1" x14ac:dyDescent="0.25"/>
    <row r="29" spans="2:15" ht="19.899999999999999" customHeight="1" x14ac:dyDescent="0.25">
      <c r="O29" s="8" t="s">
        <v>6</v>
      </c>
    </row>
  </sheetData>
  <mergeCells count="1">
    <mergeCell ref="B1:O1"/>
  </mergeCells>
  <printOptions horizontalCentered="1"/>
  <pageMargins left="0.7" right="0.7" top="0.75" bottom="0.75" header="0.3" footer="0.3"/>
  <pageSetup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Data Sheet</vt:lpstr>
      <vt:lpstr>Sheet2</vt:lpstr>
      <vt:lpstr>Sheet3</vt:lpstr>
      <vt:lpstr>'Data Sheet'!Print_Area</vt:lpstr>
    </vt:vector>
  </TitlesOfParts>
  <Company>Tetra Tech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Alaina</dc:creator>
  <cp:lastModifiedBy>Vandermause, Renee</cp:lastModifiedBy>
  <cp:lastPrinted>2014-03-13T22:14:00Z</cp:lastPrinted>
  <dcterms:created xsi:type="dcterms:W3CDTF">2014-03-13T17:26:12Z</dcterms:created>
  <dcterms:modified xsi:type="dcterms:W3CDTF">2014-10-06T18:51:05Z</dcterms:modified>
</cp:coreProperties>
</file>