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ts157fs3\Projects\Projects\SWW-T32765 Susitna Apr-June2014\FINAL data delivery 2017\NON GIS DATA\6.6\Cross-Sections\Tributaries\UNT_174.3\"/>
    </mc:Choice>
  </mc:AlternateContent>
  <bookViews>
    <workbookView xWindow="1155" yWindow="0" windowWidth="19200" windowHeight="11445" activeTab="1"/>
  </bookViews>
  <sheets>
    <sheet name="Metadata" sheetId="2" r:id="rId1"/>
    <sheet name="Profile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L7" i="1" l="1"/>
  <c r="L8" i="1" s="1"/>
  <c r="L9" i="1" s="1"/>
  <c r="L10" i="1" s="1"/>
  <c r="L11" i="1" s="1"/>
  <c r="L12" i="1" s="1"/>
  <c r="L13" i="1" s="1"/>
  <c r="L14" i="1" s="1"/>
  <c r="L15" i="1" s="1"/>
  <c r="L16" i="1" s="1"/>
  <c r="G4" i="1" l="1"/>
  <c r="M7" i="1" s="1"/>
  <c r="M6" i="1" l="1"/>
  <c r="M13" i="1"/>
  <c r="M9" i="1"/>
  <c r="M16" i="1"/>
  <c r="M12" i="1"/>
  <c r="M8" i="1"/>
  <c r="J18" i="1"/>
  <c r="M14" i="1"/>
  <c r="M10" i="1"/>
  <c r="M15" i="1"/>
  <c r="M11" i="1"/>
  <c r="M18" i="1"/>
  <c r="M21" i="1" l="1"/>
</calcChain>
</file>

<file path=xl/sharedStrings.xml><?xml version="1.0" encoding="utf-8"?>
<sst xmlns="http://schemas.openxmlformats.org/spreadsheetml/2006/main" count="71" uniqueCount="58">
  <si>
    <t>Sta</t>
  </si>
  <si>
    <t>BS (+)</t>
  </si>
  <si>
    <t xml:space="preserve">FS (-) </t>
  </si>
  <si>
    <t>SS (-)</t>
  </si>
  <si>
    <t>Elev</t>
  </si>
  <si>
    <t>HI</t>
  </si>
  <si>
    <t>HI-1</t>
  </si>
  <si>
    <t>Notes</t>
  </si>
  <si>
    <t>Field Survey</t>
  </si>
  <si>
    <t>Slope</t>
  </si>
  <si>
    <t>BM</t>
  </si>
  <si>
    <t xml:space="preserve">Field Photo Nu. </t>
  </si>
  <si>
    <t>Description</t>
  </si>
  <si>
    <t>Date</t>
  </si>
  <si>
    <t>Field Notes</t>
  </si>
  <si>
    <t>clonfluence with Susitna</t>
  </si>
  <si>
    <t>looking upstream from mouth</t>
  </si>
  <si>
    <t>+/- 4-ft drop (waterfall)</t>
  </si>
  <si>
    <t>Adjusted Station (ft)</t>
  </si>
  <si>
    <t>Tributary Profile:</t>
  </si>
  <si>
    <t>Control point on tributary right bank approximately 50-ft above confluence with Susitna River
BM (control point) = "6-25-14 174.3 CP1 TT" 
At Station 71.0 - top of first waterfall. Tributary is progressively steeper moving upstream</t>
  </si>
  <si>
    <t xml:space="preserve">Benchmark </t>
  </si>
  <si>
    <t>Northing, SP83</t>
  </si>
  <si>
    <t>Easting, SP83</t>
  </si>
  <si>
    <t>Elevation, Ft88</t>
  </si>
  <si>
    <t>FAC TTCP1_174.3</t>
  </si>
  <si>
    <t>Calculations</t>
  </si>
  <si>
    <t>Elevation, NAD 1983 State Plane AK FIPS 5004 Ft</t>
  </si>
  <si>
    <t>Overall Description</t>
  </si>
  <si>
    <t xml:space="preserve">This data was collected as part of Study 6.6 (Fluvial Geomorphology Modeling Study) </t>
  </si>
  <si>
    <t>Data</t>
  </si>
  <si>
    <t xml:space="preserve">Description Definitions </t>
  </si>
  <si>
    <t>Tributary Profile</t>
  </si>
  <si>
    <t>Tributary where longitudinal profile was performed</t>
  </si>
  <si>
    <t>Date of Survey</t>
  </si>
  <si>
    <t>Date of survey</t>
  </si>
  <si>
    <t>Any additional field notes</t>
  </si>
  <si>
    <t>Benchmark Description</t>
  </si>
  <si>
    <t xml:space="preserve">Name of benchmark according to Geovera records </t>
  </si>
  <si>
    <t>Benchmark Northing</t>
  </si>
  <si>
    <t>Northing in feet (AK SP Zone 4 NAD83)</t>
  </si>
  <si>
    <t xml:space="preserve">Benchmark Easting </t>
  </si>
  <si>
    <t>Easting in feet (AK SP Zone 4 NAD83)</t>
  </si>
  <si>
    <t xml:space="preserve">Benchmark Elevation </t>
  </si>
  <si>
    <t>Elevation in feet (NAD83)</t>
  </si>
  <si>
    <t>Number of Field Photo</t>
  </si>
  <si>
    <t>Field Photo Description</t>
  </si>
  <si>
    <t>Description of Field Photo</t>
  </si>
  <si>
    <t>Survey collected in field</t>
  </si>
  <si>
    <t xml:space="preserve">Station along longitudinal profile of fan </t>
  </si>
  <si>
    <t>Back sight (ft)</t>
  </si>
  <si>
    <t>Height of Instrument</t>
  </si>
  <si>
    <t>FS (-)</t>
  </si>
  <si>
    <t>Fore Sight (ft)</t>
  </si>
  <si>
    <t>Side Shot (ft)</t>
  </si>
  <si>
    <t>Notes from field survey</t>
  </si>
  <si>
    <t>Elevation of station point along longitudinal profile</t>
  </si>
  <si>
    <t>UNT 174.3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</si>
</sst>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2" fontId="0" fillId="0" borderId="0" xfId="0" applyNumberFormat="1" applyBorder="1"/>
    <xf numFmtId="0" fontId="0" fillId="0" borderId="3" xfId="0" applyBorder="1"/>
    <xf numFmtId="0" fontId="0" fillId="0" borderId="4" xfId="0" applyBorder="1"/>
    <xf numFmtId="2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Fill="1" applyBorder="1"/>
    <xf numFmtId="2" fontId="0" fillId="0" borderId="6" xfId="0" applyNumberFormat="1" applyBorder="1"/>
    <xf numFmtId="0" fontId="0" fillId="0" borderId="0" xfId="0" applyAlignment="1">
      <alignment wrapText="1"/>
    </xf>
    <xf numFmtId="0" fontId="1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8" xfId="0" quotePrefix="1" applyBorder="1" applyAlignment="1">
      <alignment wrapText="1"/>
    </xf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3" borderId="8" xfId="0" applyFont="1" applyFill="1" applyBorder="1" applyAlignment="1">
      <alignment horizontal="center"/>
    </xf>
    <xf numFmtId="14" fontId="0" fillId="0" borderId="8" xfId="0" applyNumberForma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0" fillId="3" borderId="8" xfId="0" applyNumberFormat="1" applyFill="1" applyBorder="1" applyAlignment="1">
      <alignment horizontal="center"/>
    </xf>
    <xf numFmtId="0" fontId="1" fillId="2" borderId="0" xfId="0" applyFont="1" applyFill="1"/>
    <xf numFmtId="0" fontId="1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UNT 174.3 Chan Profile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Profile!$L$6:$L$16</c:f>
              <c:numCache>
                <c:formatCode>General</c:formatCode>
                <c:ptCount val="11"/>
                <c:pt idx="0">
                  <c:v>0</c:v>
                </c:pt>
                <c:pt idx="1">
                  <c:v>5</c:v>
                </c:pt>
                <c:pt idx="2">
                  <c:v>13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>
                  <c:v>57</c:v>
                </c:pt>
                <c:pt idx="8">
                  <c:v>65</c:v>
                </c:pt>
                <c:pt idx="9">
                  <c:v>74</c:v>
                </c:pt>
                <c:pt idx="10">
                  <c:v>76</c:v>
                </c:pt>
              </c:numCache>
            </c:numRef>
          </c:xVal>
          <c:yVal>
            <c:numRef>
              <c:f>Profile!$M$6:$M$16</c:f>
              <c:numCache>
                <c:formatCode>0.00</c:formatCode>
                <c:ptCount val="11"/>
                <c:pt idx="0">
                  <c:v>1320.7140000000002</c:v>
                </c:pt>
                <c:pt idx="1">
                  <c:v>1322.7240000000002</c:v>
                </c:pt>
                <c:pt idx="2">
                  <c:v>1323.9340000000002</c:v>
                </c:pt>
                <c:pt idx="3">
                  <c:v>1324.4740000000002</c:v>
                </c:pt>
                <c:pt idx="4">
                  <c:v>1325.864</c:v>
                </c:pt>
                <c:pt idx="5">
                  <c:v>1328.0440000000001</c:v>
                </c:pt>
                <c:pt idx="6">
                  <c:v>1328.9640000000002</c:v>
                </c:pt>
                <c:pt idx="7">
                  <c:v>1328.8840000000002</c:v>
                </c:pt>
                <c:pt idx="8">
                  <c:v>1328.9040000000002</c:v>
                </c:pt>
                <c:pt idx="9">
                  <c:v>1333.5840000000001</c:v>
                </c:pt>
                <c:pt idx="10">
                  <c:v>1334.4340000000002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453064"/>
        <c:axId val="500453456"/>
      </c:scatterChart>
      <c:valAx>
        <c:axId val="500453064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Station, ft (upstream from confluence with Susitna River)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453456"/>
        <c:crosses val="autoZero"/>
        <c:crossBetween val="midCat"/>
      </c:valAx>
      <c:valAx>
        <c:axId val="50045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Elevation, ft (NAD 1983 State Plane AK FIPS 5004 Ft)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453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2</xdr:row>
      <xdr:rowOff>152399</xdr:rowOff>
    </xdr:from>
    <xdr:to>
      <xdr:col>22</xdr:col>
      <xdr:colOff>266700</xdr:colOff>
      <xdr:row>15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2"/>
  <sheetViews>
    <sheetView workbookViewId="0">
      <selection activeCell="F10" sqref="F10"/>
    </sheetView>
  </sheetViews>
  <sheetFormatPr defaultRowHeight="15" x14ac:dyDescent="0.25"/>
  <cols>
    <col min="1" max="1" width="29.28515625" customWidth="1"/>
    <col min="2" max="2" width="51.42578125" customWidth="1"/>
  </cols>
  <sheetData>
    <row r="2" spans="1:2" x14ac:dyDescent="0.25">
      <c r="A2" s="27" t="s">
        <v>28</v>
      </c>
      <c r="B2" t="s">
        <v>29</v>
      </c>
    </row>
    <row r="4" spans="1:2" x14ac:dyDescent="0.25">
      <c r="A4" s="27" t="s">
        <v>30</v>
      </c>
      <c r="B4" s="27" t="s">
        <v>31</v>
      </c>
    </row>
    <row r="5" spans="1:2" x14ac:dyDescent="0.25">
      <c r="A5" s="27" t="s">
        <v>32</v>
      </c>
      <c r="B5" t="s">
        <v>33</v>
      </c>
    </row>
    <row r="6" spans="1:2" x14ac:dyDescent="0.25">
      <c r="A6" s="27" t="s">
        <v>34</v>
      </c>
      <c r="B6" t="s">
        <v>35</v>
      </c>
    </row>
    <row r="7" spans="1:2" x14ac:dyDescent="0.25">
      <c r="A7" s="27" t="s">
        <v>14</v>
      </c>
      <c r="B7" t="s">
        <v>36</v>
      </c>
    </row>
    <row r="8" spans="1:2" x14ac:dyDescent="0.25">
      <c r="A8" s="27" t="s">
        <v>37</v>
      </c>
      <c r="B8" t="s">
        <v>38</v>
      </c>
    </row>
    <row r="9" spans="1:2" x14ac:dyDescent="0.25">
      <c r="A9" s="27" t="s">
        <v>39</v>
      </c>
      <c r="B9" t="s">
        <v>40</v>
      </c>
    </row>
    <row r="10" spans="1:2" x14ac:dyDescent="0.25">
      <c r="A10" s="27" t="s">
        <v>41</v>
      </c>
      <c r="B10" t="s">
        <v>42</v>
      </c>
    </row>
    <row r="11" spans="1:2" x14ac:dyDescent="0.25">
      <c r="A11" s="27" t="s">
        <v>43</v>
      </c>
      <c r="B11" t="s">
        <v>44</v>
      </c>
    </row>
    <row r="12" spans="1:2" x14ac:dyDescent="0.25">
      <c r="A12" s="27" t="s">
        <v>11</v>
      </c>
      <c r="B12" t="s">
        <v>45</v>
      </c>
    </row>
    <row r="13" spans="1:2" x14ac:dyDescent="0.25">
      <c r="A13" s="27" t="s">
        <v>46</v>
      </c>
      <c r="B13" t="s">
        <v>47</v>
      </c>
    </row>
    <row r="14" spans="1:2" x14ac:dyDescent="0.25">
      <c r="A14" s="27" t="s">
        <v>8</v>
      </c>
      <c r="B14" t="s">
        <v>48</v>
      </c>
    </row>
    <row r="15" spans="1:2" x14ac:dyDescent="0.25">
      <c r="A15" s="27" t="s">
        <v>0</v>
      </c>
      <c r="B15" t="s">
        <v>49</v>
      </c>
    </row>
    <row r="16" spans="1:2" x14ac:dyDescent="0.25">
      <c r="A16" s="27" t="s">
        <v>1</v>
      </c>
      <c r="B16" t="s">
        <v>50</v>
      </c>
    </row>
    <row r="17" spans="1:2" x14ac:dyDescent="0.25">
      <c r="A17" s="27" t="s">
        <v>5</v>
      </c>
      <c r="B17" t="s">
        <v>51</v>
      </c>
    </row>
    <row r="18" spans="1:2" x14ac:dyDescent="0.25">
      <c r="A18" s="27" t="s">
        <v>52</v>
      </c>
      <c r="B18" t="s">
        <v>53</v>
      </c>
    </row>
    <row r="19" spans="1:2" x14ac:dyDescent="0.25">
      <c r="A19" s="27" t="s">
        <v>3</v>
      </c>
      <c r="B19" t="s">
        <v>54</v>
      </c>
    </row>
    <row r="20" spans="1:2" x14ac:dyDescent="0.25">
      <c r="A20" s="27" t="s">
        <v>4</v>
      </c>
      <c r="B20" t="s">
        <v>44</v>
      </c>
    </row>
    <row r="21" spans="1:2" x14ac:dyDescent="0.25">
      <c r="A21" s="27" t="s">
        <v>7</v>
      </c>
      <c r="B21" t="s">
        <v>55</v>
      </c>
    </row>
    <row r="22" spans="1:2" x14ac:dyDescent="0.25">
      <c r="A22" s="27" t="s">
        <v>26</v>
      </c>
      <c r="B22" t="s">
        <v>56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B2" sqref="B2"/>
    </sheetView>
  </sheetViews>
  <sheetFormatPr defaultRowHeight="15" x14ac:dyDescent="0.25"/>
  <cols>
    <col min="1" max="1" width="20" customWidth="1"/>
    <col min="2" max="2" width="51.85546875" style="13" customWidth="1"/>
    <col min="3" max="3" width="15.85546875" customWidth="1"/>
    <col min="7" max="7" width="12.5703125" bestFit="1" customWidth="1"/>
    <col min="8" max="8" width="20.5703125" customWidth="1"/>
    <col min="9" max="9" width="12.140625" customWidth="1"/>
    <col min="11" max="11" width="15" customWidth="1"/>
    <col min="12" max="12" width="12.140625" customWidth="1"/>
    <col min="13" max="13" width="19.42578125" customWidth="1"/>
  </cols>
  <sheetData>
    <row r="1" spans="1:13" x14ac:dyDescent="0.25">
      <c r="A1" s="19" t="s">
        <v>19</v>
      </c>
      <c r="B1" s="17" t="s">
        <v>57</v>
      </c>
      <c r="E1" s="28" t="s">
        <v>8</v>
      </c>
      <c r="F1" s="28"/>
      <c r="G1" s="28"/>
      <c r="H1" s="28"/>
      <c r="I1" s="28"/>
      <c r="J1" s="28"/>
      <c r="K1" s="28"/>
      <c r="L1" s="28" t="s">
        <v>26</v>
      </c>
      <c r="M1" s="28"/>
    </row>
    <row r="2" spans="1:13" ht="45" x14ac:dyDescent="0.25">
      <c r="A2" s="19" t="s">
        <v>13</v>
      </c>
      <c r="B2" s="22">
        <v>41815</v>
      </c>
      <c r="E2" s="23" t="s">
        <v>0</v>
      </c>
      <c r="F2" s="23" t="s">
        <v>1</v>
      </c>
      <c r="G2" s="23" t="s">
        <v>5</v>
      </c>
      <c r="H2" s="23" t="s">
        <v>2</v>
      </c>
      <c r="I2" s="23" t="s">
        <v>3</v>
      </c>
      <c r="J2" s="23" t="s">
        <v>4</v>
      </c>
      <c r="K2" s="23" t="s">
        <v>7</v>
      </c>
      <c r="L2" s="24" t="s">
        <v>18</v>
      </c>
      <c r="M2" s="25" t="s">
        <v>27</v>
      </c>
    </row>
    <row r="3" spans="1:13" ht="75" x14ac:dyDescent="0.25">
      <c r="A3" s="19" t="s">
        <v>14</v>
      </c>
      <c r="B3" s="17" t="s">
        <v>20</v>
      </c>
      <c r="E3" s="1" t="s">
        <v>10</v>
      </c>
      <c r="F3" s="2">
        <v>3.22</v>
      </c>
      <c r="G3" s="2"/>
      <c r="H3" s="2"/>
      <c r="I3" s="2"/>
      <c r="J3" s="4">
        <f>C8</f>
        <v>1333.5340000000001</v>
      </c>
      <c r="K3" s="3"/>
      <c r="L3" s="3"/>
      <c r="M3" s="9"/>
    </row>
    <row r="4" spans="1:13" x14ac:dyDescent="0.25">
      <c r="E4" s="1" t="s">
        <v>6</v>
      </c>
      <c r="F4" s="2"/>
      <c r="G4" s="4">
        <f>J3+F3</f>
        <v>1336.7540000000001</v>
      </c>
      <c r="H4" s="2"/>
      <c r="I4" s="2"/>
      <c r="J4" s="2"/>
      <c r="K4" s="3"/>
      <c r="L4" s="3"/>
      <c r="M4" s="9"/>
    </row>
    <row r="5" spans="1:13" x14ac:dyDescent="0.25">
      <c r="A5" s="28" t="s">
        <v>21</v>
      </c>
      <c r="B5" s="28"/>
      <c r="C5" s="28"/>
      <c r="E5" s="1"/>
      <c r="F5" s="2"/>
      <c r="G5" s="2"/>
      <c r="H5" s="2"/>
      <c r="I5" s="2"/>
      <c r="J5" s="2"/>
      <c r="K5" s="3"/>
      <c r="L5" s="3"/>
      <c r="M5" s="9"/>
    </row>
    <row r="6" spans="1:13" x14ac:dyDescent="0.25">
      <c r="A6" s="14" t="s">
        <v>12</v>
      </c>
      <c r="B6" s="29" t="s">
        <v>25</v>
      </c>
      <c r="C6" s="29"/>
      <c r="E6" s="1">
        <v>-5</v>
      </c>
      <c r="F6" s="2"/>
      <c r="G6" s="2"/>
      <c r="H6" s="2"/>
      <c r="I6" s="2">
        <v>16.04</v>
      </c>
      <c r="K6" s="3"/>
      <c r="L6" s="3">
        <v>0</v>
      </c>
      <c r="M6" s="12">
        <f t="shared" ref="M6:M16" si="0">$G$4-I6</f>
        <v>1320.7140000000002</v>
      </c>
    </row>
    <row r="7" spans="1:13" x14ac:dyDescent="0.25">
      <c r="A7" s="14" t="s">
        <v>22</v>
      </c>
      <c r="B7" s="14" t="s">
        <v>23</v>
      </c>
      <c r="C7" s="14" t="s">
        <v>24</v>
      </c>
      <c r="E7" s="1">
        <v>0</v>
      </c>
      <c r="F7" s="2"/>
      <c r="G7" s="2"/>
      <c r="H7" s="2"/>
      <c r="I7" s="2">
        <v>14.03</v>
      </c>
      <c r="K7" s="3"/>
      <c r="L7" s="3">
        <f>L6+(E7-E6)</f>
        <v>5</v>
      </c>
      <c r="M7" s="12">
        <f t="shared" si="0"/>
        <v>1322.7240000000002</v>
      </c>
    </row>
    <row r="8" spans="1:13" x14ac:dyDescent="0.25">
      <c r="A8" s="15">
        <v>3204655.0194999999</v>
      </c>
      <c r="B8" s="15">
        <v>1834343.706</v>
      </c>
      <c r="C8" s="15">
        <v>1333.5340000000001</v>
      </c>
      <c r="E8" s="1">
        <v>8</v>
      </c>
      <c r="F8" s="2"/>
      <c r="G8" s="2"/>
      <c r="H8" s="2"/>
      <c r="I8" s="11">
        <v>12.82</v>
      </c>
      <c r="K8" s="3"/>
      <c r="L8" s="3">
        <f t="shared" ref="L8:L16" si="1">L7+(E8-E7)</f>
        <v>13</v>
      </c>
      <c r="M8" s="12">
        <f t="shared" si="0"/>
        <v>1323.9340000000002</v>
      </c>
    </row>
    <row r="9" spans="1:13" x14ac:dyDescent="0.25">
      <c r="E9" s="1">
        <v>15</v>
      </c>
      <c r="F9" s="2"/>
      <c r="G9" s="2"/>
      <c r="H9" s="2"/>
      <c r="I9" s="11">
        <v>12.28</v>
      </c>
      <c r="K9" s="3"/>
      <c r="L9" s="3">
        <f t="shared" si="1"/>
        <v>20</v>
      </c>
      <c r="M9" s="12">
        <f t="shared" si="0"/>
        <v>1324.4740000000002</v>
      </c>
    </row>
    <row r="10" spans="1:13" x14ac:dyDescent="0.25">
      <c r="A10" s="19" t="s">
        <v>11</v>
      </c>
      <c r="B10" s="20" t="s">
        <v>12</v>
      </c>
      <c r="E10" s="1">
        <v>25</v>
      </c>
      <c r="F10" s="2"/>
      <c r="G10" s="2"/>
      <c r="H10" s="2"/>
      <c r="I10" s="11">
        <v>10.89</v>
      </c>
      <c r="K10" s="3"/>
      <c r="L10" s="3">
        <f t="shared" si="1"/>
        <v>30</v>
      </c>
      <c r="M10" s="12">
        <f t="shared" si="0"/>
        <v>1325.864</v>
      </c>
    </row>
    <row r="11" spans="1:13" x14ac:dyDescent="0.25">
      <c r="A11" s="16">
        <v>419</v>
      </c>
      <c r="B11" s="17" t="s">
        <v>15</v>
      </c>
      <c r="E11" s="1">
        <v>35</v>
      </c>
      <c r="F11" s="2"/>
      <c r="G11" s="2"/>
      <c r="H11" s="2"/>
      <c r="I11" s="11">
        <v>8.7100000000000009</v>
      </c>
      <c r="K11" s="3"/>
      <c r="L11" s="3">
        <f t="shared" si="1"/>
        <v>40</v>
      </c>
      <c r="M11" s="12">
        <f t="shared" si="0"/>
        <v>1328.0440000000001</v>
      </c>
    </row>
    <row r="12" spans="1:13" x14ac:dyDescent="0.25">
      <c r="A12" s="16">
        <v>420</v>
      </c>
      <c r="B12" s="17" t="s">
        <v>16</v>
      </c>
      <c r="E12" s="1">
        <v>45</v>
      </c>
      <c r="F12" s="2"/>
      <c r="G12" s="2"/>
      <c r="H12" s="2"/>
      <c r="I12" s="11">
        <v>7.79</v>
      </c>
      <c r="K12" s="3"/>
      <c r="L12" s="3">
        <f t="shared" si="1"/>
        <v>50</v>
      </c>
      <c r="M12" s="12">
        <f t="shared" si="0"/>
        <v>1328.9640000000002</v>
      </c>
    </row>
    <row r="13" spans="1:13" x14ac:dyDescent="0.25">
      <c r="A13" s="16">
        <v>421</v>
      </c>
      <c r="B13" s="18" t="s">
        <v>17</v>
      </c>
      <c r="E13" s="1">
        <v>52</v>
      </c>
      <c r="F13" s="2"/>
      <c r="G13" s="2"/>
      <c r="H13" s="2"/>
      <c r="I13" s="11">
        <v>7.87</v>
      </c>
      <c r="K13" s="3"/>
      <c r="L13" s="3">
        <f t="shared" si="1"/>
        <v>57</v>
      </c>
      <c r="M13" s="12">
        <f t="shared" si="0"/>
        <v>1328.8840000000002</v>
      </c>
    </row>
    <row r="14" spans="1:13" x14ac:dyDescent="0.25">
      <c r="E14" s="1">
        <v>60</v>
      </c>
      <c r="F14" s="2"/>
      <c r="G14" s="2"/>
      <c r="H14" s="2"/>
      <c r="I14" s="11">
        <v>7.85</v>
      </c>
      <c r="K14" s="3"/>
      <c r="L14" s="3">
        <f t="shared" si="1"/>
        <v>65</v>
      </c>
      <c r="M14" s="12">
        <f t="shared" si="0"/>
        <v>1328.9040000000002</v>
      </c>
    </row>
    <row r="15" spans="1:13" x14ac:dyDescent="0.25">
      <c r="E15" s="1">
        <v>69</v>
      </c>
      <c r="F15" s="2"/>
      <c r="G15" s="2"/>
      <c r="H15" s="2"/>
      <c r="I15" s="11">
        <v>3.17</v>
      </c>
      <c r="K15" s="3"/>
      <c r="L15" s="3">
        <f t="shared" si="1"/>
        <v>74</v>
      </c>
      <c r="M15" s="12">
        <f t="shared" si="0"/>
        <v>1333.5840000000001</v>
      </c>
    </row>
    <row r="16" spans="1:13" x14ac:dyDescent="0.25">
      <c r="E16" s="1">
        <v>71</v>
      </c>
      <c r="F16" s="2"/>
      <c r="G16" s="2"/>
      <c r="H16" s="2"/>
      <c r="I16" s="11">
        <v>2.3199999999999998</v>
      </c>
      <c r="K16" s="3"/>
      <c r="L16" s="3">
        <f t="shared" si="1"/>
        <v>76</v>
      </c>
      <c r="M16" s="12">
        <f t="shared" si="0"/>
        <v>1334.4340000000002</v>
      </c>
    </row>
    <row r="17" spans="5:13" x14ac:dyDescent="0.25">
      <c r="E17" s="1"/>
      <c r="F17" s="2"/>
      <c r="G17" s="2"/>
      <c r="I17" s="11"/>
      <c r="K17" s="3"/>
      <c r="L17" s="3"/>
      <c r="M17" s="9"/>
    </row>
    <row r="18" spans="5:13" x14ac:dyDescent="0.25">
      <c r="E18" s="1"/>
      <c r="F18" s="2"/>
      <c r="G18" s="2"/>
      <c r="H18" s="2"/>
      <c r="I18" s="11">
        <v>3.22</v>
      </c>
      <c r="J18" s="4">
        <f>G4-I18</f>
        <v>1333.5340000000001</v>
      </c>
      <c r="K18" s="3" t="s">
        <v>10</v>
      </c>
      <c r="L18" s="3"/>
      <c r="M18" s="9">
        <f>$G$4-I18</f>
        <v>1333.5340000000001</v>
      </c>
    </row>
    <row r="19" spans="5:13" x14ac:dyDescent="0.25">
      <c r="E19" s="1"/>
      <c r="F19" s="2"/>
      <c r="G19" s="2"/>
      <c r="H19" s="2"/>
      <c r="I19" s="2"/>
      <c r="J19" s="2"/>
      <c r="K19" s="3"/>
      <c r="L19" s="3"/>
      <c r="M19" s="9"/>
    </row>
    <row r="20" spans="5:13" x14ac:dyDescent="0.25">
      <c r="E20" s="1"/>
      <c r="F20" s="2"/>
      <c r="G20" s="2"/>
      <c r="H20" s="2"/>
      <c r="I20" s="2"/>
      <c r="J20" s="4"/>
      <c r="K20" s="3"/>
      <c r="L20" s="3"/>
      <c r="M20" s="21" t="s">
        <v>9</v>
      </c>
    </row>
    <row r="21" spans="5:13" x14ac:dyDescent="0.25">
      <c r="E21" s="1"/>
      <c r="F21" s="2"/>
      <c r="G21" s="2"/>
      <c r="H21" s="2"/>
      <c r="I21" s="2"/>
      <c r="J21" s="2"/>
      <c r="K21" s="3"/>
      <c r="L21" s="3"/>
      <c r="M21" s="26">
        <f>(M16-M6)/L16</f>
        <v>0.18052631578947403</v>
      </c>
    </row>
    <row r="22" spans="5:13" x14ac:dyDescent="0.25">
      <c r="E22" s="5"/>
      <c r="F22" s="6"/>
      <c r="G22" s="6"/>
      <c r="H22" s="6"/>
      <c r="I22" s="6"/>
      <c r="J22" s="7"/>
      <c r="K22" s="8"/>
      <c r="L22" s="8"/>
      <c r="M22" s="10"/>
    </row>
  </sheetData>
  <mergeCells count="4">
    <mergeCell ref="E1:K1"/>
    <mergeCell ref="A5:C5"/>
    <mergeCell ref="B6:C6"/>
    <mergeCell ref="L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Profile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Vandermause, Renee</dc:creator>
  <cp:lastModifiedBy>Vandermause, Renee</cp:lastModifiedBy>
  <dcterms:created xsi:type="dcterms:W3CDTF">2017-01-05T21:49:35Z</dcterms:created>
  <dcterms:modified xsi:type="dcterms:W3CDTF">2017-10-06T02:44:00Z</dcterms:modified>
</cp:coreProperties>
</file>