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TRIBUTARIES - QC2\Caswell Creek\"/>
    </mc:Choice>
  </mc:AlternateContent>
  <bookViews>
    <workbookView xWindow="-15" yWindow="45" windowWidth="22620" windowHeight="8670"/>
  </bookViews>
  <sheets>
    <sheet name="Bulk"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Bulk!$B$1:$J$52</definedName>
  </definedNames>
  <calcPr calcId="152511"/>
</workbook>
</file>

<file path=xl/calcChain.xml><?xml version="1.0" encoding="utf-8"?>
<calcChain xmlns="http://schemas.openxmlformats.org/spreadsheetml/2006/main">
  <c r="AA31" i="1" l="1"/>
  <c r="O16" i="2" l="1"/>
  <c r="O17" i="2" s="1"/>
  <c r="O18" i="2" s="1"/>
  <c r="O19" i="2" s="1"/>
  <c r="O20" i="2" s="1"/>
  <c r="O21" i="2" s="1"/>
  <c r="O22" i="2" s="1"/>
  <c r="O23" i="2" s="1"/>
  <c r="O24" i="2" s="1"/>
  <c r="O25" i="2" s="1"/>
  <c r="O26" i="2" s="1"/>
  <c r="O27" i="2" s="1"/>
  <c r="O28" i="2" s="1"/>
  <c r="O29" i="2" s="1"/>
  <c r="O30" i="2" s="1"/>
  <c r="O31" i="2" s="1"/>
  <c r="O32" i="2" s="1"/>
  <c r="W32" i="2" l="1"/>
  <c r="W15" i="2" l="1"/>
  <c r="O14" i="2"/>
  <c r="M51" i="2" l="1"/>
  <c r="E14" i="3" s="1"/>
  <c r="W14" i="2"/>
  <c r="W16" i="2"/>
  <c r="W51" i="2" l="1"/>
  <c r="G14" i="3" s="1"/>
  <c r="M44" i="2"/>
  <c r="E8" i="3" s="1"/>
  <c r="M47" i="2"/>
  <c r="E11" i="3" s="1"/>
  <c r="W17" i="2"/>
  <c r="M46" i="2"/>
  <c r="E10" i="3" s="1"/>
  <c r="M45" i="2"/>
  <c r="E9" i="3" s="1"/>
  <c r="M49" i="2" l="1"/>
  <c r="E13" i="3" s="1"/>
  <c r="W18" i="2"/>
  <c r="W19" i="2" l="1"/>
  <c r="W20" i="2" l="1"/>
  <c r="W21" i="2" l="1"/>
  <c r="W22" i="2" l="1"/>
  <c r="W23" i="2" l="1"/>
  <c r="W24" i="2" l="1"/>
  <c r="W25" i="2" l="1"/>
  <c r="W26" i="2" l="1"/>
  <c r="W27" i="2" l="1"/>
  <c r="AA34" i="1" l="1"/>
  <c r="H11" i="3" s="1"/>
  <c r="AA32" i="1"/>
  <c r="H9" i="3" s="1"/>
  <c r="AA33" i="1"/>
  <c r="H10" i="3" s="1"/>
  <c r="W28" i="2"/>
  <c r="AA39" i="1"/>
  <c r="H18" i="3" s="1"/>
  <c r="AA37" i="1"/>
  <c r="H16" i="3" s="1"/>
  <c r="AA38" i="1"/>
  <c r="H17" i="3" s="1"/>
  <c r="AA36" i="1" l="1"/>
  <c r="H13" i="3" s="1"/>
  <c r="H8" i="3"/>
  <c r="W30" i="2"/>
  <c r="W29" i="2"/>
  <c r="W44" i="2" l="1"/>
  <c r="G8" i="3" s="1"/>
  <c r="W47" i="2"/>
  <c r="G11" i="3" s="1"/>
  <c r="W46" i="2"/>
  <c r="G10" i="3" s="1"/>
  <c r="W45" i="2"/>
  <c r="G9" i="3" s="1"/>
  <c r="W49" i="2" l="1"/>
  <c r="G13" i="3" s="1"/>
</calcChain>
</file>

<file path=xl/sharedStrings.xml><?xml version="1.0" encoding="utf-8"?>
<sst xmlns="http://schemas.openxmlformats.org/spreadsheetml/2006/main" count="138" uniqueCount="100">
  <si>
    <t>River / Tributary:</t>
  </si>
  <si>
    <t>Crew:</t>
  </si>
  <si>
    <t xml:space="preserve">  Crew:</t>
  </si>
  <si>
    <t xml:space="preserve">Site: </t>
  </si>
  <si>
    <t xml:space="preserve">  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</si>
  <si>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</si>
  <si>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</si>
  <si>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</si>
  <si>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</si>
  <si>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</si>
  <si>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</si>
  <si>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</si>
  <si>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</si>
  <si>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</si>
  <si>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</si>
  <si>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</si>
  <si>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</si>
  <si>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</si>
  <si>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</si>
  <si>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</si>
  <si>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</si>
  <si>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</si>
  <si>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</si>
  <si>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</si>
  <si>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QC1______________</t>
  </si>
  <si>
    <t>Photo Backup_____________</t>
  </si>
  <si>
    <t>Results Analysis</t>
  </si>
  <si>
    <t>River:</t>
  </si>
  <si>
    <t xml:space="preserve">  Comments:</t>
  </si>
  <si>
    <t>Sample Location:</t>
  </si>
  <si>
    <t>Field Sieve Results</t>
  </si>
  <si>
    <t>Raw</t>
  </si>
  <si>
    <t>Adjusted for Moisture</t>
  </si>
  <si>
    <t>Cumulative Weight</t>
  </si>
  <si>
    <t>% Finer Field</t>
  </si>
  <si>
    <t>%Finer Lab</t>
  </si>
  <si>
    <t>Adjusted % Finer Lab</t>
  </si>
  <si>
    <t>Compiled Resuts</t>
  </si>
  <si>
    <t xml:space="preserve">  </t>
  </si>
  <si>
    <t>D%</t>
  </si>
  <si>
    <t>Gr</t>
  </si>
  <si>
    <t>%Gravel</t>
  </si>
  <si>
    <t>%Sand</t>
  </si>
  <si>
    <t>%Silt/Clay</t>
  </si>
  <si>
    <t>Average</t>
  </si>
  <si>
    <t>Combined</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</si>
  <si>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</si>
  <si>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</si>
  <si>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</si>
  <si>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</si>
  <si>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</si>
  <si>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</si>
  <si>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</si>
  <si>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</si>
  <si>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</si>
  <si>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</si>
  <si>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</si>
  <si>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</si>
  <si>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Surface—Electronic version of pages 1 and 2 of Field Pebble Count data sheet as described in ISR study 6.6 section 4.1.2.9.  Additional data included in cells E38:W47 show calculation of significant grain sizes and percent of sand, gravel and silt.</t>
  </si>
  <si>
    <t>Waypoint #s:</t>
  </si>
  <si>
    <t xml:space="preserve">  Northing / Lat:</t>
  </si>
  <si>
    <t xml:space="preserve">  Easting / Long:</t>
  </si>
  <si>
    <t>Sample Number:</t>
  </si>
  <si>
    <t>Sample Type:     Main Ch Bar      Bank      Trib Fan      Trib Chan</t>
  </si>
  <si>
    <t>Surface Sample Data Sheet</t>
  </si>
  <si>
    <t>Sample #</t>
  </si>
  <si>
    <t>Subsuface Sample Performed with Surface?</t>
  </si>
  <si>
    <t>Sample Type:  Main Ch  Trib Fan  Toe of Bank  Lateral Feature</t>
  </si>
  <si>
    <t>Northing / Lat:</t>
  </si>
  <si>
    <t>Easting / Long:</t>
  </si>
  <si>
    <t>Caswell Ck.</t>
  </si>
  <si>
    <t>WTF, RET</t>
  </si>
  <si>
    <t>WTF</t>
  </si>
  <si>
    <t>Caswell Ck</t>
  </si>
  <si>
    <t>QC1_WTF________</t>
  </si>
  <si>
    <t>Page ____2_ of ___2___</t>
  </si>
  <si>
    <t>Caswell Creek</t>
  </si>
  <si>
    <t>Bulk Lab</t>
  </si>
  <si>
    <t>Surface Samples</t>
  </si>
  <si>
    <t>Bulk —Electronic version of Field Sieve Data sheet as described in ISR study 6.6 section 4.1.2.9.  Additional data includes an image of lab results from bulk sample, and results of field sieve data adjusted for lab results included in cells AD2:AK27.</t>
  </si>
  <si>
    <t>Bulk Sample Data Sheet</t>
  </si>
  <si>
    <t>CA-10.5</t>
  </si>
  <si>
    <t>Random walk</t>
  </si>
  <si>
    <t>bulk sample site after sampling</t>
  </si>
  <si>
    <t xml:space="preserve">CA-10  Bulk sample </t>
  </si>
  <si>
    <t>S-3</t>
  </si>
  <si>
    <t>Sample across top of control by</t>
  </si>
  <si>
    <t xml:space="preserve">walking back and forth perpendicular </t>
  </si>
  <si>
    <t>to the flow.  Location is @ CA-10</t>
  </si>
  <si>
    <t>(x-section)</t>
  </si>
  <si>
    <t>CA-10</t>
  </si>
  <si>
    <t>Wolman, Yes</t>
  </si>
  <si>
    <t>Sample across the top of control by walking back and forth perpendicular to the flow.</t>
  </si>
  <si>
    <t>Location is @ CA-10 cross section</t>
  </si>
  <si>
    <t>Page  1 of 2</t>
  </si>
  <si>
    <t>Took bluk subsurface sample.  Used same procedure as described for CA-13/S1 (page 2 of 2 "Additional Comments")</t>
  </si>
  <si>
    <t>Bulk samples S3A and S3B, combine for single gradation</t>
  </si>
  <si>
    <t>bulk sample site before sampling, with dam in place</t>
  </si>
  <si>
    <t>Note:  See x-section field notes for additional photographs</t>
  </si>
  <si>
    <t>0253 tt2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</si>
</sst>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72">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6" xfId="0" applyFont="1" applyFill="1" applyBorder="1" applyAlignment="1">
      <alignmen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12"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2" fontId="2" fillId="0" borderId="0" xfId="0" applyNumberFormat="1" applyFont="1"/>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0" xfId="0" applyFont="1" applyBorder="1" applyAlignment="1"/>
    <xf numFmtId="0" fontId="2" fillId="0" borderId="0" xfId="0" applyFont="1" applyBorder="1" applyAlignment="1">
      <alignment horizontal="right" vertical="center"/>
    </xf>
    <xf numFmtId="0" fontId="2" fillId="0" borderId="0" xfId="0" quotePrefix="1" applyFont="1" applyBorder="1" applyAlignment="1">
      <alignment horizontal="center"/>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0" fontId="16" fillId="0" borderId="0" xfId="0" applyFont="1" applyFill="1"/>
    <xf numFmtId="0" fontId="14" fillId="0" borderId="0" xfId="0" applyFont="1" applyAlignment="1">
      <alignment vertical="top" wrapText="1"/>
    </xf>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0" fontId="2" fillId="0" borderId="0" xfId="0" applyFont="1" applyBorder="1" applyAlignment="1">
      <alignment horizontal="center" vertical="top"/>
    </xf>
    <xf numFmtId="0" fontId="2" fillId="0" borderId="0" xfId="0" applyFont="1" applyBorder="1" applyAlignment="1">
      <alignment vertical="top"/>
    </xf>
    <xf numFmtId="0" fontId="7" fillId="0" borderId="21"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5" borderId="12" xfId="0" applyFont="1" applyFill="1" applyBorder="1" applyAlignment="1">
      <alignment horizontal="right" vertical="center" wrapText="1"/>
    </xf>
    <xf numFmtId="0" fontId="2" fillId="5" borderId="12" xfId="0" applyFont="1" applyFill="1" applyBorder="1" applyAlignment="1">
      <alignment horizontal="center" vertical="center"/>
    </xf>
    <xf numFmtId="164" fontId="2" fillId="0" borderId="25" xfId="0" applyNumberFormat="1" applyFont="1" applyFill="1" applyBorder="1"/>
    <xf numFmtId="0" fontId="7" fillId="0" borderId="0" xfId="0" applyFont="1" applyBorder="1" applyAlignment="1">
      <alignment horizontal="center" vertical="center"/>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14" fontId="2" fillId="0" borderId="2" xfId="0" applyNumberFormat="1" applyFont="1" applyBorder="1" applyAlignment="1">
      <alignment horizontal="center"/>
    </xf>
    <xf numFmtId="0" fontId="2" fillId="5" borderId="26" xfId="0" applyFont="1" applyFill="1" applyBorder="1" applyAlignment="1">
      <alignment horizontal="center" vertical="center"/>
    </xf>
    <xf numFmtId="0" fontId="2" fillId="0" borderId="21" xfId="0" applyFont="1" applyFill="1" applyBorder="1" applyAlignment="1">
      <alignment horizontal="center" vertical="center" wrapText="1"/>
    </xf>
    <xf numFmtId="0" fontId="2" fillId="0" borderId="21" xfId="0" applyFont="1" applyFill="1" applyBorder="1" applyAlignment="1">
      <alignment horizontal="right" vertical="center" wrapText="1"/>
    </xf>
    <xf numFmtId="0" fontId="2" fillId="5" borderId="21" xfId="0" applyFont="1" applyFill="1" applyBorder="1" applyAlignment="1">
      <alignment horizontal="right" vertical="center" wrapText="1"/>
    </xf>
    <xf numFmtId="0" fontId="2" fillId="5" borderId="21" xfId="0" applyFont="1" applyFill="1" applyBorder="1" applyAlignment="1">
      <alignment horizontal="center" vertical="center"/>
    </xf>
    <xf numFmtId="0" fontId="2" fillId="0" borderId="21" xfId="0" applyFont="1" applyFill="1" applyBorder="1" applyAlignment="1"/>
    <xf numFmtId="164" fontId="2" fillId="0" borderId="27" xfId="0" applyNumberFormat="1" applyFont="1" applyFill="1" applyBorder="1"/>
    <xf numFmtId="0" fontId="3" fillId="0" borderId="1" xfId="0" applyFont="1" applyBorder="1"/>
    <xf numFmtId="0" fontId="2" fillId="0" borderId="0" xfId="0" applyFont="1" applyFill="1" applyBorder="1" applyAlignment="1">
      <alignment horizontal="center" vertical="center" wrapText="1"/>
    </xf>
    <xf numFmtId="0" fontId="2" fillId="0" borderId="2" xfId="0" applyFont="1" applyBorder="1" applyAlignment="1">
      <alignment horizontal="right"/>
    </xf>
    <xf numFmtId="0" fontId="2" fillId="0" borderId="0" xfId="0" applyFont="1" applyFill="1"/>
    <xf numFmtId="164" fontId="2" fillId="0" borderId="0" xfId="0" applyNumberFormat="1" applyFont="1" applyFill="1"/>
    <xf numFmtId="165" fontId="2" fillId="0" borderId="0" xfId="1" applyNumberFormat="1" applyFont="1" applyFill="1"/>
    <xf numFmtId="164" fontId="2" fillId="0" borderId="0" xfId="0" applyNumberFormat="1" applyFont="1" applyBorder="1" applyAlignment="1">
      <alignment horizontal="center"/>
    </xf>
    <xf numFmtId="164" fontId="2" fillId="0" borderId="0" xfId="0" applyNumberFormat="1" applyFont="1" applyFill="1" applyBorder="1" applyAlignment="1">
      <alignment horizontal="center"/>
    </xf>
    <xf numFmtId="164" fontId="2" fillId="0" borderId="0" xfId="0" applyNumberFormat="1" applyFont="1" applyFill="1" applyBorder="1" applyAlignment="1">
      <alignment horizontal="center" vertical="center" wrapText="1"/>
    </xf>
    <xf numFmtId="164" fontId="2" fillId="0" borderId="0" xfId="0" applyNumberFormat="1" applyFont="1" applyBorder="1" applyAlignment="1">
      <alignment horizontal="center" vertical="center" wrapText="1"/>
    </xf>
    <xf numFmtId="164" fontId="2" fillId="0" borderId="0" xfId="0" quotePrefix="1" applyNumberFormat="1" applyFont="1" applyBorder="1" applyAlignment="1">
      <alignment horizontal="center"/>
    </xf>
    <xf numFmtId="0" fontId="2" fillId="4" borderId="0" xfId="0" applyFont="1" applyFill="1" applyBorder="1" applyAlignment="1">
      <alignment horizontal="center" wrapText="1"/>
    </xf>
    <xf numFmtId="0" fontId="2" fillId="4" borderId="0" xfId="0" applyFont="1" applyFill="1" applyBorder="1" applyAlignment="1">
      <alignment horizontal="center" vertical="center"/>
    </xf>
    <xf numFmtId="0" fontId="2" fillId="0" borderId="0" xfId="0" applyFont="1" applyFill="1" applyBorder="1" applyAlignment="1">
      <alignment horizontal="center" vertical="center"/>
    </xf>
    <xf numFmtId="0" fontId="14" fillId="0" borderId="0" xfId="0" applyFont="1" applyBorder="1"/>
    <xf numFmtId="165" fontId="2" fillId="0" borderId="0" xfId="1" applyNumberFormat="1" applyFont="1" applyBorder="1"/>
    <xf numFmtId="0" fontId="9" fillId="0" borderId="0" xfId="0" applyFont="1" applyBorder="1"/>
    <xf numFmtId="164" fontId="2" fillId="0" borderId="2" xfId="0" applyNumberFormat="1" applyFont="1" applyBorder="1"/>
    <xf numFmtId="0" fontId="2" fillId="0" borderId="0" xfId="0" applyFont="1" applyBorder="1" applyAlignment="1">
      <alignment horizontal="left"/>
    </xf>
    <xf numFmtId="0" fontId="2" fillId="0" borderId="0" xfId="0" quotePrefix="1" applyFont="1" applyBorder="1" applyAlignment="1">
      <alignment horizontal="right"/>
    </xf>
    <xf numFmtId="0" fontId="11"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applyAlignment="1">
      <alignment horizontal="center" vertical="top"/>
    </xf>
    <xf numFmtId="0" fontId="14" fillId="0" borderId="0" xfId="0" applyFont="1" applyBorder="1" applyAlignment="1">
      <alignment horizontal="left" vertical="top" wrapText="1"/>
    </xf>
    <xf numFmtId="0" fontId="4" fillId="0" borderId="0" xfId="0" applyFont="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11" fillId="0" borderId="0" xfId="0" applyFont="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6" xfId="0" applyFont="1" applyFill="1" applyBorder="1" applyAlignment="1">
      <alignment horizontal="center" vertical="center"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Caswell Creek CA-10</a:t>
            </a:r>
            <a:endParaRPr lang="en-US"/>
          </a:p>
        </c:rich>
      </c:tx>
      <c:layout>
        <c:manualLayout>
          <c:xMode val="edge"/>
          <c:yMode val="edge"/>
          <c:x val="0.31309683660790721"/>
          <c:y val="3.2381760901245983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Surface Sample S3</c:v>
          </c:tx>
          <c:spPr>
            <a:ln w="19050">
              <a:solidFill>
                <a:schemeClr val="accent6">
                  <a:lumMod val="75000"/>
                </a:schemeClr>
              </a:solidFill>
            </a:ln>
          </c:spPr>
          <c:marker>
            <c:symbol val="none"/>
          </c:marker>
          <c:xVal>
            <c:numRef>
              <c:f>Surface!$I$15:$I$30</c:f>
              <c:numCache>
                <c:formatCode>General</c:formatCode>
                <c:ptCount val="16"/>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numCache>
            </c:numRef>
          </c:xVal>
          <c:yVal>
            <c:numRef>
              <c:f>Surface!$O$15:$O$30</c:f>
              <c:numCache>
                <c:formatCode>General</c:formatCode>
                <c:ptCount val="16"/>
                <c:pt idx="0">
                  <c:v>0</c:v>
                </c:pt>
                <c:pt idx="1">
                  <c:v>0</c:v>
                </c:pt>
                <c:pt idx="2">
                  <c:v>0</c:v>
                </c:pt>
                <c:pt idx="3">
                  <c:v>0</c:v>
                </c:pt>
                <c:pt idx="4">
                  <c:v>1</c:v>
                </c:pt>
                <c:pt idx="5">
                  <c:v>3</c:v>
                </c:pt>
                <c:pt idx="6">
                  <c:v>9</c:v>
                </c:pt>
                <c:pt idx="7">
                  <c:v>24</c:v>
                </c:pt>
                <c:pt idx="8">
                  <c:v>41</c:v>
                </c:pt>
                <c:pt idx="9">
                  <c:v>65</c:v>
                </c:pt>
                <c:pt idx="10">
                  <c:v>92</c:v>
                </c:pt>
                <c:pt idx="11">
                  <c:v>99</c:v>
                </c:pt>
                <c:pt idx="12">
                  <c:v>100</c:v>
                </c:pt>
                <c:pt idx="13">
                  <c:v>100</c:v>
                </c:pt>
                <c:pt idx="14">
                  <c:v>100</c:v>
                </c:pt>
                <c:pt idx="15">
                  <c:v>100</c:v>
                </c:pt>
              </c:numCache>
            </c:numRef>
          </c:yVal>
          <c:smooth val="0"/>
        </c:ser>
        <c:ser>
          <c:idx val="1"/>
          <c:order val="11"/>
          <c:tx>
            <c:v>Bulk Subsurface Sample</c:v>
          </c:tx>
          <c:spPr>
            <a:ln w="38100">
              <a:solidFill>
                <a:srgbClr val="0070C0"/>
              </a:solidFill>
              <a:prstDash val="solid"/>
            </a:ln>
          </c:spPr>
          <c:marker>
            <c:symbol val="none"/>
          </c:marker>
          <c:xVal>
            <c:numRef>
              <c:f>Bulk!$Z$9:$Z$26</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Bulk!$AG$9:$AG$26</c:f>
              <c:numCache>
                <c:formatCode>_(* #,##0.00_);_(* \(#,##0.00\);_(* "-"??_);_(@_)</c:formatCode>
                <c:ptCount val="18"/>
                <c:pt idx="0">
                  <c:v>100</c:v>
                </c:pt>
                <c:pt idx="1">
                  <c:v>100</c:v>
                </c:pt>
                <c:pt idx="2">
                  <c:v>100</c:v>
                </c:pt>
                <c:pt idx="3">
                  <c:v>100</c:v>
                </c:pt>
                <c:pt idx="4">
                  <c:v>100</c:v>
                </c:pt>
                <c:pt idx="5">
                  <c:v>100</c:v>
                </c:pt>
                <c:pt idx="6">
                  <c:v>100</c:v>
                </c:pt>
                <c:pt idx="7">
                  <c:v>77</c:v>
                </c:pt>
                <c:pt idx="8">
                  <c:v>63</c:v>
                </c:pt>
                <c:pt idx="9">
                  <c:v>50</c:v>
                </c:pt>
                <c:pt idx="10">
                  <c:v>32</c:v>
                </c:pt>
                <c:pt idx="11">
                  <c:v>23</c:v>
                </c:pt>
                <c:pt idx="12">
                  <c:v>18</c:v>
                </c:pt>
                <c:pt idx="13">
                  <c:v>13</c:v>
                </c:pt>
                <c:pt idx="14">
                  <c:v>8</c:v>
                </c:pt>
                <c:pt idx="15">
                  <c:v>3</c:v>
                </c:pt>
                <c:pt idx="16">
                  <c:v>1</c:v>
                </c:pt>
                <c:pt idx="17">
                  <c:v>0.5</c:v>
                </c:pt>
              </c:numCache>
            </c:numRef>
          </c:yVal>
          <c:smooth val="0"/>
        </c:ser>
        <c:dLbls>
          <c:showLegendKey val="0"/>
          <c:showVal val="0"/>
          <c:showCatName val="0"/>
          <c:showSerName val="0"/>
          <c:showPercent val="0"/>
          <c:showBubbleSize val="0"/>
        </c:dLbls>
        <c:axId val="601382744"/>
        <c:axId val="601383136"/>
      </c:scatterChart>
      <c:valAx>
        <c:axId val="601382744"/>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601383136"/>
        <c:crosses val="autoZero"/>
        <c:crossBetween val="midCat"/>
        <c:majorUnit val="10"/>
        <c:minorUnit val="10"/>
      </c:valAx>
      <c:valAx>
        <c:axId val="601383136"/>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601382744"/>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967104399295492"/>
          <c:y val="0.14294236956963738"/>
          <c:w val="0.25482212855829789"/>
          <c:h val="8.680189411193958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xdr:from>
      <xdr:col>2</xdr:col>
      <xdr:colOff>200025</xdr:colOff>
      <xdr:row>7</xdr:row>
      <xdr:rowOff>200025</xdr:rowOff>
    </xdr:from>
    <xdr:to>
      <xdr:col>3</xdr:col>
      <xdr:colOff>323850</xdr:colOff>
      <xdr:row>7</xdr:row>
      <xdr:rowOff>352425</xdr:rowOff>
    </xdr:to>
    <xdr:sp macro="" textlink="">
      <xdr:nvSpPr>
        <xdr:cNvPr id="2" name="Oval 1"/>
        <xdr:cNvSpPr/>
      </xdr:nvSpPr>
      <xdr:spPr>
        <a:xfrm>
          <a:off x="1571625" y="1685925"/>
          <a:ext cx="971550" cy="1524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noFill/>
          </a:endParaRPr>
        </a:p>
      </xdr:txBody>
    </xdr:sp>
    <xdr:clientData/>
  </xdr:twoCellAnchor>
  <xdr:twoCellAnchor editAs="oneCell">
    <xdr:from>
      <xdr:col>10</xdr:col>
      <xdr:colOff>0</xdr:colOff>
      <xdr:row>0</xdr:row>
      <xdr:rowOff>0</xdr:rowOff>
    </xdr:from>
    <xdr:to>
      <xdr:col>22</xdr:col>
      <xdr:colOff>281940</xdr:colOff>
      <xdr:row>51</xdr:row>
      <xdr:rowOff>30480</xdr:rowOff>
    </xdr:to>
    <xdr:pic>
      <xdr:nvPicPr>
        <xdr:cNvPr id="7" name="Picture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2292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twoCellAnchor>
    <xdr:from>
      <xdr:col>2</xdr:col>
      <xdr:colOff>9525</xdr:colOff>
      <xdr:row>2</xdr:row>
      <xdr:rowOff>228600</xdr:rowOff>
    </xdr:from>
    <xdr:to>
      <xdr:col>3</xdr:col>
      <xdr:colOff>38100</xdr:colOff>
      <xdr:row>4</xdr:row>
      <xdr:rowOff>19050</xdr:rowOff>
    </xdr:to>
    <xdr:sp macro="" textlink="">
      <xdr:nvSpPr>
        <xdr:cNvPr id="6" name="Oval 5"/>
        <xdr:cNvSpPr/>
      </xdr:nvSpPr>
      <xdr:spPr>
        <a:xfrm>
          <a:off x="1047750" y="685800"/>
          <a:ext cx="676275"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542925</xdr:colOff>
      <xdr:row>8</xdr:row>
      <xdr:rowOff>0</xdr:rowOff>
    </xdr:from>
    <xdr:to>
      <xdr:col>3</xdr:col>
      <xdr:colOff>114300</xdr:colOff>
      <xdr:row>9</xdr:row>
      <xdr:rowOff>28575</xdr:rowOff>
    </xdr:to>
    <xdr:sp macro="" textlink="">
      <xdr:nvSpPr>
        <xdr:cNvPr id="7" name="Oval 6"/>
        <xdr:cNvSpPr/>
      </xdr:nvSpPr>
      <xdr:spPr>
        <a:xfrm>
          <a:off x="542925" y="1600200"/>
          <a:ext cx="1257300" cy="2095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533400</xdr:colOff>
      <xdr:row>9</xdr:row>
      <xdr:rowOff>0</xdr:rowOff>
    </xdr:from>
    <xdr:to>
      <xdr:col>3</xdr:col>
      <xdr:colOff>342900</xdr:colOff>
      <xdr:row>10</xdr:row>
      <xdr:rowOff>76200</xdr:rowOff>
    </xdr:to>
    <xdr:sp macro="" textlink="">
      <xdr:nvSpPr>
        <xdr:cNvPr id="8" name="Oval 7"/>
        <xdr:cNvSpPr/>
      </xdr:nvSpPr>
      <xdr:spPr>
        <a:xfrm>
          <a:off x="1571625" y="1781175"/>
          <a:ext cx="457200" cy="2571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668550" cy="629130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41" y="5591270"/>
          <a:ext cx="7235205" cy="386097"/>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532" y="5585167"/>
          <a:ext cx="6962406" cy="4000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7"/>
  <sheetViews>
    <sheetView tabSelected="1" topLeftCell="H10" workbookViewId="0">
      <selection activeCell="AG16" sqref="AG16"/>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49" t="s">
        <v>26</v>
      </c>
      <c r="AA1" s="149"/>
      <c r="AB1" s="149"/>
      <c r="AC1" s="149"/>
      <c r="AD1" s="149"/>
      <c r="AE1" s="149"/>
      <c r="AF1" s="149"/>
      <c r="AG1" s="149"/>
      <c r="AH1"/>
    </row>
    <row r="2" spans="2:34" ht="22.9" x14ac:dyDescent="0.4">
      <c r="B2" s="149" t="s">
        <v>80</v>
      </c>
      <c r="C2" s="149"/>
      <c r="D2" s="149"/>
      <c r="E2" s="149"/>
      <c r="F2" s="149"/>
      <c r="G2" s="149"/>
      <c r="H2" s="149"/>
      <c r="I2" s="149"/>
      <c r="J2" s="149"/>
      <c r="Z2" s="128"/>
      <c r="AA2" s="128"/>
      <c r="AB2" s="129"/>
      <c r="AH2"/>
    </row>
    <row r="3" spans="2:34" ht="14.45" x14ac:dyDescent="0.3">
      <c r="B3" s="6" t="s">
        <v>27</v>
      </c>
      <c r="C3" s="6" t="s">
        <v>76</v>
      </c>
      <c r="D3" s="20"/>
      <c r="E3" s="6"/>
      <c r="F3" s="6" t="s">
        <v>2</v>
      </c>
      <c r="G3" s="6" t="s">
        <v>71</v>
      </c>
      <c r="H3" s="6"/>
      <c r="I3" s="6"/>
      <c r="J3" s="8"/>
      <c r="Z3" s="128"/>
      <c r="AA3" s="128"/>
      <c r="AB3" s="128"/>
      <c r="AD3" s="57"/>
      <c r="AH3"/>
    </row>
    <row r="4" spans="2:34" ht="14.45" x14ac:dyDescent="0.3">
      <c r="B4" s="9" t="s">
        <v>5</v>
      </c>
      <c r="C4" s="10">
        <v>41866</v>
      </c>
      <c r="D4" s="117"/>
      <c r="E4" s="9"/>
      <c r="F4" s="9" t="s">
        <v>60</v>
      </c>
      <c r="G4" s="9"/>
      <c r="H4" s="9">
        <v>2902261.8</v>
      </c>
      <c r="I4" s="9"/>
      <c r="J4" s="8"/>
      <c r="Z4" s="128"/>
      <c r="AA4" s="128"/>
      <c r="AB4" s="130"/>
      <c r="AH4"/>
    </row>
    <row r="5" spans="2:34" ht="15" thickBot="1" x14ac:dyDescent="0.35">
      <c r="B5" s="9" t="s">
        <v>7</v>
      </c>
      <c r="C5" s="127" t="s">
        <v>72</v>
      </c>
      <c r="D5" s="16"/>
      <c r="E5" s="9"/>
      <c r="F5" s="9" t="s">
        <v>61</v>
      </c>
      <c r="G5" s="15"/>
      <c r="H5" s="9">
        <v>1627115.5</v>
      </c>
      <c r="I5" s="9"/>
      <c r="J5" s="8"/>
      <c r="AB5" s="58"/>
      <c r="AH5"/>
    </row>
    <row r="6" spans="2:34" ht="14.45" x14ac:dyDescent="0.3">
      <c r="B6" s="9" t="s">
        <v>29</v>
      </c>
      <c r="C6" s="9"/>
      <c r="D6" s="9" t="s">
        <v>84</v>
      </c>
      <c r="E6" s="9"/>
      <c r="F6" s="14" t="s">
        <v>28</v>
      </c>
      <c r="G6" s="9" t="s">
        <v>86</v>
      </c>
      <c r="H6" s="9"/>
      <c r="I6" s="9"/>
      <c r="J6" s="8"/>
      <c r="AA6" s="150" t="s">
        <v>30</v>
      </c>
      <c r="AB6" s="151"/>
      <c r="AC6" s="151"/>
      <c r="AD6" s="152"/>
      <c r="AH6"/>
    </row>
    <row r="7" spans="2:34" ht="14.45" x14ac:dyDescent="0.3">
      <c r="B7" s="9" t="s">
        <v>62</v>
      </c>
      <c r="C7" s="9"/>
      <c r="D7" s="9" t="s">
        <v>85</v>
      </c>
      <c r="E7" s="9"/>
      <c r="F7" s="19"/>
      <c r="G7" s="14" t="s">
        <v>87</v>
      </c>
      <c r="H7" s="9"/>
      <c r="I7" s="9"/>
      <c r="J7" s="8"/>
      <c r="AA7" s="17"/>
      <c r="AB7" s="17"/>
      <c r="AC7" s="17"/>
      <c r="AD7" s="17"/>
      <c r="AH7"/>
    </row>
    <row r="8" spans="2:34" ht="42" x14ac:dyDescent="0.3">
      <c r="B8" s="66" t="s">
        <v>63</v>
      </c>
      <c r="C8" s="12"/>
      <c r="D8" s="12"/>
      <c r="E8" s="12"/>
      <c r="F8" s="13"/>
      <c r="G8" s="9" t="s">
        <v>88</v>
      </c>
      <c r="H8" s="9"/>
      <c r="I8" s="9"/>
      <c r="J8" s="8"/>
      <c r="AA8" s="59" t="s">
        <v>31</v>
      </c>
      <c r="AB8" s="59" t="s">
        <v>32</v>
      </c>
      <c r="AC8" s="60" t="s">
        <v>33</v>
      </c>
      <c r="AD8" s="60" t="s">
        <v>34</v>
      </c>
      <c r="AE8" s="60" t="s">
        <v>35</v>
      </c>
      <c r="AF8" s="60" t="s">
        <v>36</v>
      </c>
      <c r="AG8" s="60" t="s">
        <v>37</v>
      </c>
      <c r="AH8"/>
    </row>
    <row r="9" spans="2:34" ht="14.45" x14ac:dyDescent="0.3">
      <c r="B9" s="8"/>
      <c r="C9" s="8"/>
      <c r="D9" s="8"/>
      <c r="E9" s="8"/>
      <c r="G9" s="12" t="s">
        <v>89</v>
      </c>
      <c r="H9" s="12"/>
      <c r="I9" s="12"/>
      <c r="J9" s="8"/>
      <c r="Z9" s="76">
        <v>360</v>
      </c>
      <c r="AA9" s="61"/>
      <c r="AB9" s="61"/>
      <c r="AC9" s="61"/>
      <c r="AD9" s="62"/>
      <c r="AE9" s="63"/>
      <c r="AF9" s="63"/>
      <c r="AG9" s="64">
        <v>100</v>
      </c>
      <c r="AH9"/>
    </row>
    <row r="10" spans="2:34" ht="14.45" x14ac:dyDescent="0.3">
      <c r="B10" s="8"/>
      <c r="C10" s="8"/>
      <c r="D10" s="8"/>
      <c r="E10" s="8"/>
      <c r="G10" s="8"/>
      <c r="H10" s="8"/>
      <c r="I10" s="8"/>
      <c r="J10" s="8"/>
      <c r="Z10" s="76">
        <v>256</v>
      </c>
      <c r="AA10" s="61"/>
      <c r="AB10" s="61"/>
      <c r="AC10" s="65"/>
      <c r="AD10" s="62"/>
      <c r="AE10" s="63"/>
      <c r="AF10" s="63"/>
      <c r="AG10" s="64">
        <v>100</v>
      </c>
      <c r="AH10"/>
    </row>
    <row r="11" spans="2:34" ht="17.45" x14ac:dyDescent="0.3">
      <c r="B11" s="153"/>
      <c r="C11" s="153"/>
      <c r="D11" s="153"/>
      <c r="E11" s="153"/>
      <c r="G11" s="143"/>
      <c r="H11" s="8"/>
      <c r="I11" s="8"/>
      <c r="Z11" s="76">
        <v>180</v>
      </c>
      <c r="AA11" s="61"/>
      <c r="AB11" s="61"/>
      <c r="AC11" s="65"/>
      <c r="AD11" s="62"/>
      <c r="AE11" s="63"/>
      <c r="AF11" s="63"/>
      <c r="AG11" s="64">
        <v>100</v>
      </c>
      <c r="AH11"/>
    </row>
    <row r="12" spans="2:34" ht="14.45" x14ac:dyDescent="0.3">
      <c r="B12" s="70"/>
      <c r="C12" s="70"/>
      <c r="D12" s="70"/>
      <c r="E12" s="70"/>
      <c r="G12" s="8"/>
      <c r="H12" s="8"/>
      <c r="I12" s="8"/>
      <c r="Z12" s="76">
        <v>128</v>
      </c>
      <c r="AA12" s="61"/>
      <c r="AB12" s="61"/>
      <c r="AC12" s="65"/>
      <c r="AD12" s="62"/>
      <c r="AE12" s="63"/>
      <c r="AF12" s="63"/>
      <c r="AG12" s="64">
        <v>100</v>
      </c>
      <c r="AH12"/>
    </row>
    <row r="13" spans="2:34" ht="14.45" x14ac:dyDescent="0.3">
      <c r="B13" s="49"/>
      <c r="C13" s="71"/>
      <c r="D13" s="71"/>
      <c r="E13" s="71"/>
      <c r="G13" s="21"/>
      <c r="H13" s="144"/>
      <c r="I13" s="8"/>
      <c r="Z13" s="77">
        <v>90</v>
      </c>
      <c r="AA13" s="61"/>
      <c r="AB13" s="61"/>
      <c r="AC13" s="65"/>
      <c r="AD13" s="62"/>
      <c r="AE13" s="63"/>
      <c r="AF13" s="63"/>
      <c r="AG13" s="64">
        <v>100</v>
      </c>
      <c r="AH13"/>
    </row>
    <row r="14" spans="2:34" ht="14.45" x14ac:dyDescent="0.3">
      <c r="B14" s="49"/>
      <c r="C14" s="71"/>
      <c r="D14" s="71"/>
      <c r="E14" s="72"/>
      <c r="G14" s="21"/>
      <c r="H14" s="8"/>
      <c r="I14" s="8"/>
      <c r="Z14" s="77">
        <v>64</v>
      </c>
      <c r="AA14" s="61"/>
      <c r="AB14" s="61"/>
      <c r="AC14" s="65"/>
      <c r="AD14" s="62"/>
      <c r="AE14" s="63"/>
      <c r="AF14" s="63"/>
      <c r="AG14" s="64">
        <v>100</v>
      </c>
      <c r="AH14"/>
    </row>
    <row r="15" spans="2:34" ht="14.45" x14ac:dyDescent="0.3">
      <c r="B15" s="49"/>
      <c r="C15" s="131"/>
      <c r="D15" s="131"/>
      <c r="E15" s="132"/>
      <c r="G15" s="110"/>
      <c r="H15" s="111"/>
      <c r="I15" s="8"/>
      <c r="Z15" s="76">
        <v>45</v>
      </c>
      <c r="AA15" s="61"/>
      <c r="AB15" s="61"/>
      <c r="AC15" s="65"/>
      <c r="AD15" s="62"/>
      <c r="AE15" s="63"/>
      <c r="AF15" s="63"/>
      <c r="AG15" s="64">
        <v>100</v>
      </c>
      <c r="AH15"/>
    </row>
    <row r="16" spans="2:34" ht="14.45" customHeight="1" x14ac:dyDescent="0.3">
      <c r="B16" s="49"/>
      <c r="C16" s="131"/>
      <c r="D16" s="131"/>
      <c r="E16" s="132"/>
      <c r="G16" s="112"/>
      <c r="H16" s="8"/>
      <c r="I16" s="8"/>
      <c r="K16" s="8"/>
      <c r="L16" s="8"/>
      <c r="M16" s="8"/>
      <c r="N16" s="8"/>
      <c r="Z16" s="76">
        <v>32</v>
      </c>
      <c r="AA16" s="61"/>
      <c r="AB16" s="61"/>
      <c r="AC16" s="65"/>
      <c r="AD16" s="62"/>
      <c r="AE16" s="63"/>
      <c r="AF16" s="63"/>
      <c r="AG16" s="64">
        <v>77</v>
      </c>
      <c r="AH16"/>
    </row>
    <row r="17" spans="2:34" ht="14.45" x14ac:dyDescent="0.3">
      <c r="B17" s="49"/>
      <c r="C17" s="131"/>
      <c r="D17" s="131"/>
      <c r="E17" s="132"/>
      <c r="G17" s="113"/>
      <c r="H17" s="66"/>
      <c r="I17" s="66"/>
      <c r="J17" s="8"/>
      <c r="K17" s="8"/>
      <c r="L17" s="8"/>
      <c r="M17" s="8"/>
      <c r="N17" s="8"/>
      <c r="Z17" s="76">
        <v>22.5</v>
      </c>
      <c r="AA17" s="61"/>
      <c r="AB17" s="61"/>
      <c r="AC17" s="65"/>
      <c r="AD17" s="62"/>
      <c r="AE17" s="63"/>
      <c r="AF17" s="63"/>
      <c r="AG17" s="64">
        <v>63</v>
      </c>
      <c r="AH17"/>
    </row>
    <row r="18" spans="2:34" ht="14.45" x14ac:dyDescent="0.3">
      <c r="B18" s="49"/>
      <c r="C18" s="131"/>
      <c r="D18" s="131"/>
      <c r="E18" s="132"/>
      <c r="F18" s="13" t="s">
        <v>38</v>
      </c>
      <c r="G18" s="49"/>
      <c r="H18" s="66"/>
      <c r="I18" s="66"/>
      <c r="J18" s="66"/>
      <c r="K18" s="66"/>
      <c r="L18" s="66"/>
      <c r="M18" s="66"/>
      <c r="N18" s="66"/>
      <c r="Z18" s="76">
        <v>16</v>
      </c>
      <c r="AA18" s="65"/>
      <c r="AB18" s="61"/>
      <c r="AC18" s="65"/>
      <c r="AD18" s="62"/>
      <c r="AE18" s="67"/>
      <c r="AF18" s="62"/>
      <c r="AG18" s="64">
        <v>50</v>
      </c>
      <c r="AH18"/>
    </row>
    <row r="19" spans="2:34" ht="14.45" x14ac:dyDescent="0.3">
      <c r="B19" s="49"/>
      <c r="C19" s="131"/>
      <c r="D19" s="131"/>
      <c r="E19" s="132"/>
      <c r="G19" s="17"/>
      <c r="H19" s="34"/>
      <c r="I19" s="34"/>
      <c r="J19" s="34"/>
      <c r="K19" s="68"/>
      <c r="L19" s="68"/>
      <c r="M19" s="68"/>
      <c r="N19" s="68"/>
      <c r="Z19" s="76">
        <v>8</v>
      </c>
      <c r="AA19" s="63"/>
      <c r="AB19" s="63"/>
      <c r="AC19" s="63"/>
      <c r="AD19" s="63"/>
      <c r="AE19" s="67"/>
      <c r="AF19" s="62"/>
      <c r="AG19" s="64">
        <v>32</v>
      </c>
      <c r="AH19"/>
    </row>
    <row r="20" spans="2:34" ht="14.45" x14ac:dyDescent="0.3">
      <c r="B20" s="49"/>
      <c r="C20" s="131"/>
      <c r="D20" s="131"/>
      <c r="E20" s="132"/>
      <c r="G20" s="17"/>
      <c r="H20" s="34"/>
      <c r="I20" s="34"/>
      <c r="J20" s="34"/>
      <c r="K20" s="68"/>
      <c r="L20" s="68"/>
      <c r="M20" s="68"/>
      <c r="N20" s="68"/>
      <c r="Z20" s="76">
        <v>4</v>
      </c>
      <c r="AA20" s="63"/>
      <c r="AB20" s="63"/>
      <c r="AC20" s="63"/>
      <c r="AD20" s="63"/>
      <c r="AE20" s="67"/>
      <c r="AF20" s="62"/>
      <c r="AG20" s="64">
        <v>23</v>
      </c>
      <c r="AH20"/>
    </row>
    <row r="21" spans="2:34" ht="14.45" x14ac:dyDescent="0.3">
      <c r="B21" s="49"/>
      <c r="C21" s="131"/>
      <c r="D21" s="131"/>
      <c r="E21" s="132"/>
      <c r="G21" s="17"/>
      <c r="H21" s="34"/>
      <c r="I21" s="34"/>
      <c r="J21" s="34"/>
      <c r="K21" s="68"/>
      <c r="L21" s="68"/>
      <c r="M21" s="68"/>
      <c r="N21" s="68"/>
      <c r="Z21" s="76">
        <v>2</v>
      </c>
      <c r="AA21" s="63"/>
      <c r="AB21" s="63"/>
      <c r="AC21" s="63"/>
      <c r="AD21" s="63"/>
      <c r="AE21" s="67"/>
      <c r="AF21" s="62"/>
      <c r="AG21" s="64">
        <v>18</v>
      </c>
      <c r="AH21"/>
    </row>
    <row r="22" spans="2:34" ht="14.45" x14ac:dyDescent="0.3">
      <c r="B22" s="49"/>
      <c r="C22" s="131"/>
      <c r="D22" s="131"/>
      <c r="E22" s="132"/>
      <c r="G22" s="17"/>
      <c r="H22" s="34"/>
      <c r="I22" s="34"/>
      <c r="J22" s="34"/>
      <c r="K22" s="68"/>
      <c r="L22" s="68"/>
      <c r="M22" s="68"/>
      <c r="N22" s="68"/>
      <c r="Z22" s="76">
        <v>1</v>
      </c>
      <c r="AA22" s="63"/>
      <c r="AB22" s="63"/>
      <c r="AC22" s="63"/>
      <c r="AD22" s="63"/>
      <c r="AE22" s="67"/>
      <c r="AF22" s="62"/>
      <c r="AG22" s="64">
        <v>13</v>
      </c>
      <c r="AH22"/>
    </row>
    <row r="23" spans="2:34" ht="14.45" x14ac:dyDescent="0.3">
      <c r="B23" s="49"/>
      <c r="C23" s="131"/>
      <c r="D23" s="131"/>
      <c r="E23" s="132"/>
      <c r="G23" s="17"/>
      <c r="H23" s="34"/>
      <c r="I23" s="34"/>
      <c r="J23" s="34"/>
      <c r="K23" s="68"/>
      <c r="L23" s="68"/>
      <c r="M23" s="68"/>
      <c r="N23" s="68"/>
      <c r="Z23" s="76">
        <v>0.5</v>
      </c>
      <c r="AA23" s="63"/>
      <c r="AB23" s="63"/>
      <c r="AC23" s="63"/>
      <c r="AD23" s="63"/>
      <c r="AE23" s="67"/>
      <c r="AF23" s="62"/>
      <c r="AG23" s="64">
        <v>8</v>
      </c>
      <c r="AH23"/>
    </row>
    <row r="24" spans="2:34" ht="14.45" x14ac:dyDescent="0.3">
      <c r="B24" s="49"/>
      <c r="C24" s="131"/>
      <c r="D24" s="131"/>
      <c r="E24" s="132"/>
      <c r="G24" s="17"/>
      <c r="H24" s="34"/>
      <c r="I24" s="34"/>
      <c r="J24" s="34"/>
      <c r="K24" s="68"/>
      <c r="L24" s="68"/>
      <c r="M24" s="68"/>
      <c r="N24" s="68"/>
      <c r="Z24" s="78">
        <v>0.25</v>
      </c>
      <c r="AA24" s="63"/>
      <c r="AB24" s="63"/>
      <c r="AC24" s="63"/>
      <c r="AD24" s="63"/>
      <c r="AE24" s="67"/>
      <c r="AF24" s="62"/>
      <c r="AG24" s="64">
        <v>3</v>
      </c>
      <c r="AH24"/>
    </row>
    <row r="25" spans="2:34" ht="14.45" x14ac:dyDescent="0.3">
      <c r="B25" s="49"/>
      <c r="C25" s="131"/>
      <c r="D25" s="131"/>
      <c r="E25" s="132"/>
      <c r="G25" s="17"/>
      <c r="H25" s="34"/>
      <c r="I25" s="34"/>
      <c r="J25" s="34"/>
      <c r="K25" s="68"/>
      <c r="L25" s="68"/>
      <c r="M25" s="68"/>
      <c r="N25" s="68"/>
      <c r="Z25" s="78">
        <v>0.125</v>
      </c>
      <c r="AA25" s="63"/>
      <c r="AB25" s="63"/>
      <c r="AC25" s="63"/>
      <c r="AD25" s="63"/>
      <c r="AE25" s="67"/>
      <c r="AF25" s="79"/>
      <c r="AG25" s="64">
        <v>1</v>
      </c>
      <c r="AH25"/>
    </row>
    <row r="26" spans="2:34" ht="14.45" x14ac:dyDescent="0.3">
      <c r="B26" s="17"/>
      <c r="C26" s="8"/>
      <c r="D26" s="8"/>
      <c r="E26" s="8"/>
      <c r="F26" s="8"/>
      <c r="G26" s="89"/>
      <c r="H26" s="90"/>
      <c r="I26" s="90"/>
      <c r="J26" s="69"/>
      <c r="K26" s="8"/>
      <c r="L26" s="8"/>
      <c r="M26" s="8"/>
      <c r="N26" s="8"/>
      <c r="Z26" s="78">
        <v>6.25E-2</v>
      </c>
      <c r="AA26" s="61"/>
      <c r="AB26" s="61"/>
      <c r="AC26" s="61"/>
      <c r="AD26" s="61"/>
      <c r="AE26" s="61"/>
      <c r="AF26" s="79"/>
      <c r="AG26" s="64">
        <v>0.5</v>
      </c>
      <c r="AH26"/>
    </row>
    <row r="27" spans="2:34" ht="17.45" x14ac:dyDescent="0.3">
      <c r="B27" s="145"/>
      <c r="C27" s="145"/>
      <c r="D27" s="145"/>
      <c r="E27" s="145"/>
      <c r="F27" s="145"/>
      <c r="G27" s="145"/>
      <c r="H27" s="145"/>
      <c r="I27" s="145"/>
      <c r="J27" s="66"/>
      <c r="K27" s="8"/>
      <c r="L27" s="8"/>
      <c r="M27" s="8"/>
      <c r="N27" s="8"/>
      <c r="AA27" s="56"/>
      <c r="AB27" s="80"/>
      <c r="AC27" s="56"/>
      <c r="AH27"/>
    </row>
    <row r="28" spans="2:34" ht="14.45" x14ac:dyDescent="0.3">
      <c r="B28" s="70"/>
      <c r="C28" s="70"/>
      <c r="D28" s="70"/>
      <c r="E28" s="70"/>
      <c r="F28" s="70"/>
      <c r="G28" s="70"/>
      <c r="H28" s="70"/>
      <c r="I28" s="70"/>
      <c r="J28" s="70"/>
      <c r="AC28" s="56"/>
      <c r="AH28"/>
    </row>
    <row r="29" spans="2:34" ht="14.45" x14ac:dyDescent="0.3">
      <c r="B29" s="71"/>
      <c r="C29" s="126"/>
      <c r="D29" s="71"/>
      <c r="E29" s="71"/>
      <c r="F29" s="71"/>
      <c r="G29" s="71"/>
      <c r="H29" s="71"/>
      <c r="I29" s="71"/>
      <c r="J29" s="71"/>
      <c r="M29" s="71"/>
      <c r="AH29"/>
    </row>
    <row r="30" spans="2:34" ht="17.45" x14ac:dyDescent="0.3">
      <c r="B30" s="8"/>
      <c r="C30" s="72"/>
      <c r="D30" s="71"/>
      <c r="E30" s="71"/>
      <c r="F30" s="71"/>
      <c r="G30" s="72"/>
      <c r="H30" s="72"/>
      <c r="I30" s="72"/>
      <c r="J30" s="72"/>
      <c r="Q30" s="73"/>
      <c r="Z30" s="81" t="s">
        <v>39</v>
      </c>
      <c r="AA30" s="81" t="s">
        <v>10</v>
      </c>
      <c r="AH30"/>
    </row>
    <row r="31" spans="2:34" ht="14.45" x14ac:dyDescent="0.3">
      <c r="B31" s="17"/>
      <c r="C31" s="72"/>
      <c r="D31" s="71"/>
      <c r="E31" s="71"/>
      <c r="F31" s="71"/>
      <c r="G31" s="71"/>
      <c r="H31" s="126"/>
      <c r="I31" s="126"/>
      <c r="J31" s="72"/>
      <c r="Z31" s="81">
        <v>16</v>
      </c>
      <c r="AA31" s="82">
        <f ca="1">10^(FORECAST(Z31,LOG(OFFSET(Z$9:Z$26,MATCH(Z31,AG$9:AG$26,-1)-1,0,2)),OFFSET(AG$9:AG$26,MATCH(Z31,AG$9:AG$26,-1)-1,0,2)))</f>
        <v>1.5157165665103984</v>
      </c>
      <c r="AH31"/>
    </row>
    <row r="32" spans="2:34" ht="14.45" x14ac:dyDescent="0.3">
      <c r="B32" s="17"/>
      <c r="C32" s="131"/>
      <c r="D32" s="71"/>
      <c r="E32" s="71"/>
      <c r="F32" s="71"/>
      <c r="G32" s="71"/>
      <c r="H32" s="133"/>
      <c r="I32" s="133"/>
      <c r="J32" s="72"/>
      <c r="Z32" s="81">
        <v>50</v>
      </c>
      <c r="AA32" s="82">
        <f ca="1">10^(FORECAST(Z32,LOG(OFFSET(Z$9:Z$26,MATCH(Z32,AG$9:AG$26,-1)-1,0,2)),OFFSET(AG$9:AG$26,MATCH(Z32,AG$9:AG$26,-1)-1,0,2)))</f>
        <v>16.000000000000007</v>
      </c>
      <c r="AH32"/>
    </row>
    <row r="33" spans="2:34" ht="14.45" x14ac:dyDescent="0.3">
      <c r="B33" s="17"/>
      <c r="C33" s="131"/>
      <c r="D33" s="71"/>
      <c r="E33" s="71"/>
      <c r="F33" s="71"/>
      <c r="G33" s="71"/>
      <c r="H33" s="133"/>
      <c r="I33" s="133"/>
      <c r="J33" s="72"/>
      <c r="Z33" s="81">
        <v>84</v>
      </c>
      <c r="AA33" s="82">
        <f ca="1">10^(FORECAST(Z33,LOG(OFFSET(Z$9:Z$26,MATCH(Z33,AG$9:AG$26,-1)-1,0,2)),OFFSET(AG$9:AG$26,MATCH(Z33,AG$9:AG$26,-1)-1,0,2)))</f>
        <v>35.49870327677619</v>
      </c>
      <c r="AH33"/>
    </row>
    <row r="34" spans="2:34" ht="14.45" x14ac:dyDescent="0.3">
      <c r="B34" s="17"/>
      <c r="C34" s="131"/>
      <c r="D34" s="134"/>
      <c r="E34" s="134"/>
      <c r="F34" s="134"/>
      <c r="G34" s="131"/>
      <c r="H34" s="133"/>
      <c r="I34" s="133"/>
      <c r="J34" s="72"/>
      <c r="Z34" s="81">
        <v>90</v>
      </c>
      <c r="AA34" s="82">
        <f ca="1">10^(FORECAST(Z34,LOG(OFFSET(Z$9:Z$26,MATCH(Z34,AG$9:AG$26,-1)-1,0,2)),OFFSET(AG$9:AG$26,MATCH(Z34,AG$9:AG$26,-1)-1,0,2)))</f>
        <v>38.800515744059034</v>
      </c>
      <c r="AC34"/>
      <c r="AD34"/>
      <c r="AE34"/>
      <c r="AF34"/>
      <c r="AG34"/>
      <c r="AH34"/>
    </row>
    <row r="35" spans="2:34" ht="14.45" x14ac:dyDescent="0.3">
      <c r="B35" s="135"/>
      <c r="C35" s="131"/>
      <c r="D35" s="131"/>
      <c r="E35" s="131"/>
      <c r="F35" s="131"/>
      <c r="G35" s="131"/>
      <c r="H35" s="133"/>
      <c r="I35" s="133"/>
      <c r="J35" s="8"/>
      <c r="Z35" s="83"/>
      <c r="AA35" s="83"/>
      <c r="AB35"/>
      <c r="AC35"/>
      <c r="AD35"/>
      <c r="AE35"/>
      <c r="AF35"/>
      <c r="AG35"/>
      <c r="AH35"/>
    </row>
    <row r="36" spans="2:34" ht="14.45" x14ac:dyDescent="0.3">
      <c r="B36" s="135"/>
      <c r="C36" s="131"/>
      <c r="D36" s="131"/>
      <c r="E36" s="131"/>
      <c r="F36" s="131"/>
      <c r="G36" s="131"/>
      <c r="H36" s="133"/>
      <c r="I36" s="133"/>
      <c r="J36" s="8"/>
      <c r="Z36" s="81" t="s">
        <v>40</v>
      </c>
      <c r="AA36" s="82">
        <f ca="1">0.5*(AA33/AA32+AA32/AA31)</f>
        <v>6.3873661204908343</v>
      </c>
      <c r="AB36"/>
      <c r="AC36"/>
      <c r="AD36"/>
      <c r="AE36"/>
      <c r="AF36"/>
      <c r="AG36"/>
      <c r="AH36"/>
    </row>
    <row r="37" spans="2:34" ht="14.45" x14ac:dyDescent="0.3">
      <c r="B37" s="131"/>
      <c r="C37" s="131"/>
      <c r="D37" s="131"/>
      <c r="E37" s="131"/>
      <c r="F37" s="131"/>
      <c r="G37" s="131"/>
      <c r="H37" s="133"/>
      <c r="I37" s="133"/>
      <c r="J37" s="8"/>
      <c r="Z37" s="83" t="s">
        <v>41</v>
      </c>
      <c r="AA37" s="82">
        <f>100-AG21</f>
        <v>82</v>
      </c>
      <c r="AB37"/>
      <c r="AC37"/>
      <c r="AD37"/>
      <c r="AE37"/>
      <c r="AF37"/>
      <c r="AG37"/>
      <c r="AH37"/>
    </row>
    <row r="38" spans="2:34" ht="14.45" x14ac:dyDescent="0.3">
      <c r="B38" s="131"/>
      <c r="C38" s="131"/>
      <c r="D38" s="131"/>
      <c r="E38" s="131"/>
      <c r="F38" s="131"/>
      <c r="G38" s="131"/>
      <c r="H38" s="133"/>
      <c r="I38" s="133"/>
      <c r="J38" s="8"/>
      <c r="Z38" s="83" t="s">
        <v>42</v>
      </c>
      <c r="AA38" s="82">
        <f>AG21-AG26</f>
        <v>17.5</v>
      </c>
      <c r="AB38"/>
      <c r="AC38"/>
      <c r="AD38"/>
      <c r="AE38"/>
      <c r="AF38"/>
      <c r="AG38"/>
      <c r="AH38"/>
    </row>
    <row r="39" spans="2:34" ht="14.45" x14ac:dyDescent="0.3">
      <c r="B39" s="131"/>
      <c r="C39" s="131"/>
      <c r="D39" s="131"/>
      <c r="E39" s="131"/>
      <c r="F39" s="131"/>
      <c r="G39" s="131"/>
      <c r="H39" s="133"/>
      <c r="I39" s="133"/>
      <c r="J39" s="8"/>
      <c r="Z39" s="81" t="s">
        <v>43</v>
      </c>
      <c r="AA39" s="82">
        <f>AG26</f>
        <v>0.5</v>
      </c>
      <c r="AB39"/>
      <c r="AC39"/>
      <c r="AD39"/>
      <c r="AE39"/>
      <c r="AF39"/>
      <c r="AG39"/>
      <c r="AH39"/>
    </row>
    <row r="40" spans="2:34" ht="14.45" x14ac:dyDescent="0.3">
      <c r="B40" s="131"/>
      <c r="C40" s="131"/>
      <c r="D40" s="131"/>
      <c r="E40" s="131"/>
      <c r="F40" s="131"/>
      <c r="G40" s="131"/>
      <c r="H40" s="133"/>
      <c r="I40" s="133"/>
      <c r="J40" s="8"/>
      <c r="Z40"/>
      <c r="AA40"/>
      <c r="AB40"/>
      <c r="AC40"/>
      <c r="AD40"/>
      <c r="AE40"/>
      <c r="AF40"/>
      <c r="AG40"/>
      <c r="AH40"/>
    </row>
    <row r="41" spans="2:34" ht="14.45" x14ac:dyDescent="0.3">
      <c r="B41" s="131"/>
      <c r="C41" s="131"/>
      <c r="D41" s="131"/>
      <c r="E41" s="131"/>
      <c r="F41" s="131"/>
      <c r="G41" s="131"/>
      <c r="H41" s="133"/>
      <c r="I41" s="133"/>
      <c r="J41" s="8"/>
      <c r="Z41"/>
      <c r="AA41"/>
      <c r="AB41"/>
      <c r="AC41"/>
      <c r="AD41"/>
      <c r="AE41"/>
      <c r="AF41"/>
      <c r="AG41"/>
      <c r="AH41"/>
    </row>
    <row r="42" spans="2:34" ht="14.45" x14ac:dyDescent="0.3">
      <c r="B42" s="17"/>
      <c r="C42" s="131"/>
      <c r="D42" s="131"/>
      <c r="E42" s="131"/>
      <c r="F42" s="131"/>
      <c r="G42" s="131"/>
      <c r="H42" s="133"/>
      <c r="I42" s="133"/>
      <c r="J42" s="8"/>
      <c r="Z42"/>
      <c r="AA42"/>
      <c r="AB42"/>
      <c r="AC42"/>
      <c r="AD42"/>
      <c r="AE42"/>
      <c r="AF42"/>
      <c r="AG42"/>
      <c r="AH42"/>
    </row>
    <row r="43" spans="2:34" ht="14.45" x14ac:dyDescent="0.3">
      <c r="B43" s="17"/>
      <c r="C43" s="131"/>
      <c r="D43" s="131"/>
      <c r="E43" s="8"/>
      <c r="F43" s="131"/>
      <c r="G43" s="131"/>
      <c r="H43" s="131"/>
      <c r="I43" s="132"/>
      <c r="J43" s="8"/>
      <c r="Z43"/>
      <c r="AA43"/>
      <c r="AB43"/>
      <c r="AC43"/>
      <c r="AD43"/>
      <c r="AE43"/>
      <c r="AF43"/>
      <c r="AG43"/>
      <c r="AH43"/>
    </row>
    <row r="44" spans="2:34" ht="14.45" x14ac:dyDescent="0.3">
      <c r="B44" s="136"/>
      <c r="C44" s="137"/>
      <c r="D44" s="138"/>
      <c r="E44" s="28"/>
      <c r="F44" s="28"/>
      <c r="G44" s="28"/>
      <c r="H44" s="28"/>
      <c r="I44" s="28"/>
      <c r="J44" s="8"/>
      <c r="Z44"/>
      <c r="AA44"/>
      <c r="AB44"/>
      <c r="AC44"/>
      <c r="AD44"/>
      <c r="AE44"/>
      <c r="AF44"/>
      <c r="AG44"/>
      <c r="AH44"/>
    </row>
    <row r="45" spans="2:34" ht="14.45" x14ac:dyDescent="0.3">
      <c r="B45" s="139"/>
      <c r="C45" s="8"/>
      <c r="D45" s="8"/>
      <c r="E45" s="8"/>
      <c r="F45" s="8"/>
      <c r="G45" s="8"/>
      <c r="H45" s="8"/>
      <c r="I45" s="8"/>
      <c r="J45" s="8"/>
      <c r="Z45"/>
      <c r="AA45"/>
      <c r="AB45"/>
      <c r="AC45"/>
      <c r="AD45"/>
      <c r="AE45"/>
      <c r="AF45"/>
      <c r="AG45"/>
      <c r="AH45"/>
    </row>
    <row r="46" spans="2:34" ht="14.45" x14ac:dyDescent="0.3">
      <c r="B46" s="139"/>
      <c r="C46" s="8"/>
      <c r="D46" s="8"/>
      <c r="E46" s="8"/>
      <c r="F46" s="8"/>
      <c r="G46" s="8"/>
      <c r="H46" s="8"/>
      <c r="I46" s="8"/>
      <c r="J46" s="8"/>
      <c r="Z46"/>
      <c r="AA46"/>
      <c r="AB46"/>
      <c r="AC46"/>
      <c r="AD46"/>
      <c r="AE46"/>
      <c r="AF46"/>
      <c r="AG46"/>
      <c r="AH46"/>
    </row>
    <row r="47" spans="2:34" ht="15.6" x14ac:dyDescent="0.3">
      <c r="B47" s="146"/>
      <c r="C47" s="146"/>
      <c r="D47" s="146"/>
      <c r="E47" s="70"/>
      <c r="F47" s="111"/>
      <c r="G47" s="70"/>
      <c r="H47" s="140"/>
      <c r="I47" s="70"/>
      <c r="J47" s="8"/>
      <c r="Q47" s="74"/>
      <c r="Z47"/>
      <c r="AA47"/>
      <c r="AB47"/>
      <c r="AC47"/>
      <c r="AD47"/>
      <c r="AE47"/>
      <c r="AF47"/>
      <c r="AG47"/>
      <c r="AH47"/>
    </row>
    <row r="48" spans="2:34" ht="14.45" x14ac:dyDescent="0.3">
      <c r="B48" s="147"/>
      <c r="C48" s="147"/>
      <c r="D48" s="147"/>
      <c r="E48" s="70"/>
      <c r="F48" s="8"/>
      <c r="G48" s="8"/>
      <c r="H48" s="8"/>
      <c r="I48" s="8"/>
      <c r="Z48"/>
      <c r="AA48"/>
      <c r="AB48"/>
      <c r="AC48"/>
      <c r="AD48"/>
      <c r="AE48"/>
      <c r="AF48"/>
      <c r="AG48"/>
      <c r="AH48"/>
    </row>
    <row r="49" spans="2:34" ht="14.45" x14ac:dyDescent="0.3">
      <c r="B49" s="89"/>
      <c r="C49" s="89"/>
      <c r="D49" s="89"/>
      <c r="E49" s="8"/>
      <c r="F49" s="8"/>
      <c r="G49" s="8"/>
      <c r="H49" s="8"/>
      <c r="I49" s="8"/>
      <c r="Z49"/>
      <c r="AA49"/>
      <c r="AB49"/>
      <c r="AC49"/>
      <c r="AD49"/>
      <c r="AE49"/>
      <c r="AF49"/>
      <c r="AG49"/>
      <c r="AH49"/>
    </row>
    <row r="50" spans="2:34" ht="15" x14ac:dyDescent="0.25">
      <c r="B50" s="148"/>
      <c r="C50" s="148"/>
      <c r="D50" s="148"/>
      <c r="E50" s="148"/>
      <c r="F50" s="148"/>
      <c r="G50" s="148"/>
      <c r="H50" s="148"/>
      <c r="I50" s="148"/>
      <c r="J50" s="75"/>
      <c r="Z50"/>
      <c r="AA50"/>
      <c r="AB50"/>
      <c r="AC50"/>
      <c r="AD50"/>
      <c r="AE50"/>
      <c r="AF50"/>
      <c r="AG50"/>
      <c r="AH50"/>
    </row>
    <row r="51" spans="2:34" ht="15" x14ac:dyDescent="0.25">
      <c r="B51" s="148"/>
      <c r="C51" s="148"/>
      <c r="D51" s="148"/>
      <c r="E51" s="148"/>
      <c r="F51" s="148"/>
      <c r="G51" s="148"/>
      <c r="H51" s="148"/>
      <c r="I51" s="148"/>
      <c r="J51" s="75"/>
      <c r="Z51"/>
      <c r="AA51"/>
      <c r="AB51"/>
      <c r="AC51"/>
      <c r="AD51"/>
      <c r="AE51"/>
      <c r="AF51"/>
      <c r="AG51"/>
      <c r="AH51"/>
    </row>
    <row r="52" spans="2:34" ht="15" x14ac:dyDescent="0.25">
      <c r="B52" s="8"/>
      <c r="C52" s="8"/>
      <c r="D52" s="8"/>
      <c r="E52" s="8"/>
      <c r="F52" s="8"/>
      <c r="G52" s="141"/>
      <c r="H52" s="21"/>
      <c r="I52" s="21"/>
      <c r="Z52"/>
      <c r="AA52"/>
      <c r="AB52"/>
      <c r="AC52"/>
      <c r="AD52"/>
      <c r="AE52"/>
      <c r="AF52"/>
      <c r="AG52"/>
      <c r="AH52"/>
    </row>
    <row r="53" spans="2:34" ht="15" x14ac:dyDescent="0.25">
      <c r="B53" s="8"/>
      <c r="C53" s="8"/>
      <c r="D53" s="8"/>
      <c r="E53" s="8"/>
      <c r="F53" s="8"/>
      <c r="G53" s="8"/>
      <c r="H53" s="8"/>
      <c r="I53" s="8"/>
      <c r="J53" s="68"/>
      <c r="Z53"/>
      <c r="AA53"/>
      <c r="AB53"/>
      <c r="AC53"/>
      <c r="AD53"/>
      <c r="AE53"/>
      <c r="AF53"/>
      <c r="AG53"/>
      <c r="AH53"/>
    </row>
    <row r="54" spans="2:34" ht="15" x14ac:dyDescent="0.25">
      <c r="J54" s="68"/>
      <c r="Z54"/>
      <c r="AA54"/>
      <c r="AB54"/>
      <c r="AC54"/>
      <c r="AD54"/>
      <c r="AE54"/>
      <c r="AF54"/>
      <c r="AG54"/>
      <c r="AH54"/>
    </row>
    <row r="55" spans="2:34" ht="15" x14ac:dyDescent="0.25">
      <c r="J55" s="68"/>
      <c r="Z55"/>
      <c r="AA55"/>
      <c r="AB55"/>
      <c r="AC55"/>
      <c r="AD55"/>
      <c r="AE55"/>
      <c r="AF55"/>
      <c r="AG55"/>
      <c r="AH55"/>
    </row>
    <row r="56" spans="2:34" ht="15" x14ac:dyDescent="0.25">
      <c r="J56" s="68"/>
      <c r="Z56"/>
      <c r="AA56"/>
      <c r="AB56"/>
      <c r="AC56"/>
      <c r="AD56"/>
      <c r="AE56"/>
      <c r="AF56"/>
      <c r="AG56"/>
      <c r="AH56"/>
    </row>
    <row r="57" spans="2:34" ht="15" x14ac:dyDescent="0.25">
      <c r="B57" s="8"/>
      <c r="C57" s="8"/>
      <c r="Z57"/>
      <c r="AA57"/>
      <c r="AB57"/>
      <c r="AC57"/>
      <c r="AD57"/>
      <c r="AE57"/>
      <c r="AF57"/>
      <c r="AG57"/>
      <c r="AH57"/>
    </row>
  </sheetData>
  <mergeCells count="8">
    <mergeCell ref="B27:I27"/>
    <mergeCell ref="B47:D47"/>
    <mergeCell ref="B48:D48"/>
    <mergeCell ref="B50:I51"/>
    <mergeCell ref="Z1:AG1"/>
    <mergeCell ref="B2:J2"/>
    <mergeCell ref="AA6:AD6"/>
    <mergeCell ref="B11:E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03"/>
  <sheetViews>
    <sheetView topLeftCell="A10" workbookViewId="0">
      <selection activeCell="AC40" sqref="AC40"/>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2" width="9.7109375" style="8" customWidth="1"/>
    <col min="13" max="13" width="12.28515625" style="8" customWidth="1"/>
    <col min="14" max="16" width="6.7109375" style="8" customWidth="1"/>
    <col min="17" max="20" width="9.7109375" style="8" customWidth="1"/>
    <col min="21" max="22" width="6.7109375" style="1" customWidth="1"/>
    <col min="23"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49" t="s">
        <v>64</v>
      </c>
      <c r="C2" s="149"/>
      <c r="D2" s="149"/>
      <c r="E2" s="149"/>
      <c r="F2" s="149"/>
      <c r="G2" s="149"/>
      <c r="H2" s="149"/>
      <c r="I2" s="149"/>
      <c r="J2" s="149"/>
      <c r="K2" s="149"/>
      <c r="L2" s="149"/>
      <c r="M2" s="149"/>
      <c r="N2" s="149"/>
      <c r="O2" s="149"/>
      <c r="P2" s="149"/>
      <c r="Q2" s="149"/>
      <c r="R2" s="149"/>
      <c r="S2" s="149"/>
      <c r="T2" s="149"/>
      <c r="U2" s="149"/>
      <c r="V2" s="149"/>
      <c r="Y2" s="149" t="s">
        <v>64</v>
      </c>
      <c r="Z2" s="149"/>
      <c r="AA2" s="149"/>
      <c r="AB2" s="149"/>
      <c r="AC2" s="149"/>
      <c r="AD2" s="149"/>
      <c r="AE2" s="149"/>
      <c r="AF2" s="149"/>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6" t="s">
        <v>0</v>
      </c>
      <c r="C4" s="6"/>
      <c r="D4" s="6"/>
      <c r="E4" s="6" t="s">
        <v>70</v>
      </c>
      <c r="F4" s="6"/>
      <c r="G4" s="6"/>
      <c r="J4" s="1"/>
      <c r="K4" s="6" t="s">
        <v>1</v>
      </c>
      <c r="L4" s="6" t="s">
        <v>71</v>
      </c>
      <c r="M4" s="6"/>
      <c r="N4" s="6"/>
      <c r="O4" s="6"/>
      <c r="P4" s="6"/>
      <c r="Q4" s="6"/>
      <c r="R4" s="6"/>
      <c r="S4" s="6"/>
      <c r="T4" s="6"/>
      <c r="Y4" s="8" t="s">
        <v>0</v>
      </c>
      <c r="Z4" s="6" t="s">
        <v>73</v>
      </c>
      <c r="AA4" s="6"/>
      <c r="AB4" s="1" t="s">
        <v>2</v>
      </c>
      <c r="AC4" s="6"/>
      <c r="AD4" s="6"/>
      <c r="AE4" s="6"/>
    </row>
    <row r="5" spans="2:33" ht="13.9" x14ac:dyDescent="0.25">
      <c r="B5" s="9" t="s">
        <v>3</v>
      </c>
      <c r="C5" s="9"/>
      <c r="D5" s="9" t="s">
        <v>90</v>
      </c>
      <c r="E5" s="9"/>
      <c r="F5" s="9"/>
      <c r="G5" s="9"/>
      <c r="J5" s="1"/>
      <c r="K5" s="9" t="s">
        <v>6</v>
      </c>
      <c r="L5" s="9"/>
      <c r="M5" s="9" t="s">
        <v>82</v>
      </c>
      <c r="N5" s="9"/>
      <c r="O5" s="9"/>
      <c r="P5" s="9"/>
      <c r="Q5" s="9"/>
      <c r="R5" s="9"/>
      <c r="S5" s="9"/>
      <c r="T5" s="9"/>
      <c r="Y5" s="8" t="s">
        <v>3</v>
      </c>
      <c r="Z5" s="9" t="s">
        <v>81</v>
      </c>
      <c r="AA5" s="9"/>
      <c r="AB5" s="1" t="s">
        <v>4</v>
      </c>
      <c r="AC5" s="9"/>
      <c r="AD5" s="9"/>
      <c r="AE5" s="9"/>
    </row>
    <row r="6" spans="2:33" ht="13.9" x14ac:dyDescent="0.25">
      <c r="B6" s="9" t="s">
        <v>5</v>
      </c>
      <c r="C6" s="9"/>
      <c r="D6" s="10">
        <v>41866</v>
      </c>
      <c r="E6" s="11"/>
      <c r="F6" s="9"/>
      <c r="G6" s="9"/>
      <c r="J6" s="1"/>
      <c r="K6" s="9" t="s">
        <v>68</v>
      </c>
      <c r="L6" s="9"/>
      <c r="M6" s="142">
        <v>2902261.8</v>
      </c>
      <c r="N6" s="9"/>
      <c r="O6" s="9"/>
      <c r="P6" s="9"/>
      <c r="Q6" s="9"/>
      <c r="R6" s="9"/>
      <c r="S6" s="9"/>
      <c r="T6" s="9"/>
      <c r="U6" s="9"/>
      <c r="V6" s="9"/>
      <c r="Y6" s="8" t="s">
        <v>5</v>
      </c>
      <c r="Z6" s="10">
        <v>41866</v>
      </c>
      <c r="AA6" s="11"/>
      <c r="AB6" s="8" t="s">
        <v>7</v>
      </c>
      <c r="AC6" s="9"/>
      <c r="AD6" s="9"/>
      <c r="AE6" s="12"/>
    </row>
    <row r="7" spans="2:33" ht="13.9" x14ac:dyDescent="0.25">
      <c r="B7" s="9" t="s">
        <v>7</v>
      </c>
      <c r="C7" s="9"/>
      <c r="D7" s="9" t="s">
        <v>72</v>
      </c>
      <c r="E7" s="9"/>
      <c r="F7" s="9"/>
      <c r="G7" s="9"/>
      <c r="J7" s="13"/>
      <c r="K7" s="14" t="s">
        <v>69</v>
      </c>
      <c r="L7" s="14"/>
      <c r="M7" s="142">
        <v>1627115.5</v>
      </c>
      <c r="N7" s="16"/>
      <c r="O7" s="16"/>
      <c r="P7" s="16"/>
      <c r="Q7" s="9"/>
      <c r="R7" s="9"/>
      <c r="S7" s="9"/>
      <c r="T7" s="9"/>
      <c r="U7" s="9"/>
      <c r="V7" s="9"/>
      <c r="Y7" s="8"/>
      <c r="Z7" s="8"/>
      <c r="AA7" s="8"/>
      <c r="AB7" s="8" t="s">
        <v>59</v>
      </c>
      <c r="AC7" s="9"/>
      <c r="AD7" s="9"/>
      <c r="AE7" s="17"/>
    </row>
    <row r="8" spans="2:33" ht="13.9" x14ac:dyDescent="0.25">
      <c r="B8" s="9" t="s">
        <v>65</v>
      </c>
      <c r="C8" s="9"/>
      <c r="D8" s="9" t="s">
        <v>85</v>
      </c>
      <c r="E8" s="9"/>
      <c r="F8" s="9"/>
      <c r="G8" s="9"/>
      <c r="K8" s="9" t="s">
        <v>8</v>
      </c>
      <c r="L8" s="9"/>
      <c r="M8" s="9" t="s">
        <v>92</v>
      </c>
      <c r="N8" s="9"/>
      <c r="O8" s="9"/>
      <c r="P8" s="9"/>
      <c r="Q8" s="9"/>
      <c r="R8" s="9"/>
      <c r="S8" s="9"/>
      <c r="T8" s="9"/>
      <c r="U8" s="9"/>
      <c r="V8" s="9"/>
      <c r="Y8" s="8" t="s">
        <v>9</v>
      </c>
      <c r="Z8" s="8"/>
      <c r="AA8" s="8"/>
      <c r="AB8" s="18"/>
      <c r="AC8" s="17"/>
      <c r="AD8" s="17"/>
      <c r="AE8" s="17"/>
    </row>
    <row r="9" spans="2:33" ht="13.9" x14ac:dyDescent="0.25">
      <c r="B9" s="9" t="s">
        <v>66</v>
      </c>
      <c r="C9" s="9"/>
      <c r="D9" s="9"/>
      <c r="E9" s="9"/>
      <c r="F9" s="9"/>
      <c r="G9" s="9" t="s">
        <v>91</v>
      </c>
      <c r="H9" s="125"/>
      <c r="I9" s="1"/>
      <c r="J9" s="1"/>
      <c r="K9" s="9"/>
      <c r="L9" s="9"/>
      <c r="M9" s="9" t="s">
        <v>93</v>
      </c>
      <c r="N9" s="9"/>
      <c r="O9" s="9"/>
      <c r="P9" s="9"/>
      <c r="Q9" s="9"/>
      <c r="R9" s="9"/>
      <c r="S9" s="9"/>
      <c r="T9" s="9"/>
      <c r="U9" s="9"/>
      <c r="V9" s="9"/>
      <c r="Y9" s="6" t="s">
        <v>95</v>
      </c>
      <c r="Z9" s="6"/>
      <c r="AA9" s="6"/>
      <c r="AB9" s="19"/>
      <c r="AC9" s="20"/>
      <c r="AD9" s="20"/>
      <c r="AE9" s="20"/>
      <c r="AF9" s="6"/>
    </row>
    <row r="10" spans="2:33" ht="13.9" x14ac:dyDescent="0.25">
      <c r="B10" s="6" t="s">
        <v>67</v>
      </c>
      <c r="C10" s="6"/>
      <c r="D10" s="6"/>
      <c r="E10" s="6"/>
      <c r="F10" s="6"/>
      <c r="G10" s="6"/>
      <c r="H10" s="125"/>
      <c r="I10" s="1"/>
      <c r="J10" s="1"/>
      <c r="U10" s="8"/>
      <c r="V10" s="8"/>
      <c r="Y10" s="6"/>
      <c r="Z10" s="6"/>
      <c r="AA10" s="6"/>
      <c r="AB10" s="19"/>
      <c r="AC10" s="20"/>
      <c r="AD10" s="20"/>
      <c r="AE10" s="20"/>
      <c r="AF10" s="6"/>
    </row>
    <row r="11" spans="2:33" ht="13.9" x14ac:dyDescent="0.25">
      <c r="B11" s="8"/>
      <c r="C11" s="8"/>
      <c r="D11" s="8"/>
      <c r="E11" s="8"/>
      <c r="F11" s="8"/>
      <c r="G11" s="8"/>
      <c r="H11" s="2"/>
      <c r="I11" s="1"/>
      <c r="J11" s="1"/>
      <c r="U11" s="8"/>
      <c r="V11" s="8"/>
      <c r="Y11" s="6" t="s">
        <v>96</v>
      </c>
      <c r="Z11" s="6"/>
      <c r="AA11" s="6"/>
      <c r="AB11" s="19"/>
      <c r="AC11" s="20"/>
      <c r="AD11" s="20"/>
      <c r="AE11" s="20"/>
      <c r="AF11" s="6"/>
    </row>
    <row r="12" spans="2:33" s="8" customFormat="1" ht="15.6" x14ac:dyDescent="0.3">
      <c r="B12" s="21"/>
      <c r="C12" s="169"/>
      <c r="D12" s="169"/>
      <c r="E12" s="169"/>
      <c r="F12" s="169"/>
      <c r="G12" s="169"/>
      <c r="H12" s="169"/>
      <c r="I12" s="22"/>
      <c r="J12" s="22"/>
      <c r="K12" s="22"/>
      <c r="L12" s="22"/>
      <c r="N12" s="21"/>
      <c r="Y12" s="9"/>
      <c r="Z12" s="9"/>
      <c r="AA12" s="9"/>
      <c r="AB12" s="14"/>
      <c r="AC12" s="16"/>
      <c r="AD12" s="16"/>
      <c r="AE12" s="16"/>
      <c r="AF12" s="9"/>
      <c r="AG12" s="1"/>
    </row>
    <row r="13" spans="2:33" s="8" customFormat="1" ht="31.9" thickBot="1" x14ac:dyDescent="0.3">
      <c r="B13" s="23" t="s">
        <v>10</v>
      </c>
      <c r="C13" s="170" t="s">
        <v>11</v>
      </c>
      <c r="D13" s="170"/>
      <c r="E13" s="170"/>
      <c r="F13" s="170"/>
      <c r="G13" s="24" t="s">
        <v>12</v>
      </c>
      <c r="H13" s="24" t="s">
        <v>13</v>
      </c>
      <c r="I13" s="23" t="s">
        <v>10</v>
      </c>
      <c r="J13" s="170" t="s">
        <v>14</v>
      </c>
      <c r="K13" s="170"/>
      <c r="L13" s="170"/>
      <c r="M13" s="170"/>
      <c r="N13" s="24" t="s">
        <v>12</v>
      </c>
      <c r="O13" s="24" t="s">
        <v>13</v>
      </c>
      <c r="P13" s="23" t="s">
        <v>10</v>
      </c>
      <c r="Q13" s="170" t="s">
        <v>15</v>
      </c>
      <c r="R13" s="170"/>
      <c r="S13" s="170"/>
      <c r="T13" s="170"/>
      <c r="U13" s="24" t="s">
        <v>12</v>
      </c>
      <c r="V13" s="24" t="s">
        <v>13</v>
      </c>
      <c r="W13" s="91" t="s">
        <v>16</v>
      </c>
      <c r="X13" s="109"/>
      <c r="Y13" s="9"/>
      <c r="Z13" s="9"/>
      <c r="AA13" s="9"/>
      <c r="AB13" s="14"/>
      <c r="AC13" s="16"/>
      <c r="AD13" s="16"/>
      <c r="AE13" s="16"/>
      <c r="AF13" s="9"/>
      <c r="AG13" s="1"/>
    </row>
    <row r="14" spans="2:33" s="28" customFormat="1" ht="13.9" x14ac:dyDescent="0.25">
      <c r="B14" s="92" t="s">
        <v>17</v>
      </c>
      <c r="C14" s="168"/>
      <c r="D14" s="168"/>
      <c r="E14" s="168"/>
      <c r="F14" s="168"/>
      <c r="G14" s="25"/>
      <c r="H14" s="93"/>
      <c r="I14" s="94" t="s">
        <v>17</v>
      </c>
      <c r="J14" s="168"/>
      <c r="K14" s="168"/>
      <c r="L14" s="168"/>
      <c r="M14" s="168"/>
      <c r="N14" s="26"/>
      <c r="O14" s="93">
        <f>N14</f>
        <v>0</v>
      </c>
      <c r="P14" s="94" t="s">
        <v>17</v>
      </c>
      <c r="Q14" s="168"/>
      <c r="R14" s="168"/>
      <c r="S14" s="168"/>
      <c r="T14" s="168"/>
      <c r="U14" s="93"/>
      <c r="V14" s="93"/>
      <c r="W14" s="95">
        <f>AVERAGE(V14,O14,H14)</f>
        <v>0</v>
      </c>
      <c r="X14" s="40"/>
      <c r="Y14" s="9"/>
      <c r="Z14" s="9"/>
      <c r="AA14" s="9"/>
      <c r="AB14" s="14"/>
      <c r="AC14" s="16"/>
      <c r="AD14" s="16"/>
      <c r="AE14" s="16"/>
      <c r="AF14" s="9"/>
      <c r="AG14" s="1"/>
    </row>
    <row r="15" spans="2:33" s="28" customFormat="1" ht="13.9" x14ac:dyDescent="0.25">
      <c r="B15" s="96">
        <v>2</v>
      </c>
      <c r="C15" s="165"/>
      <c r="D15" s="165"/>
      <c r="E15" s="165"/>
      <c r="F15" s="165"/>
      <c r="G15" s="29"/>
      <c r="H15" s="97"/>
      <c r="I15" s="98">
        <v>2</v>
      </c>
      <c r="J15" s="165"/>
      <c r="K15" s="165"/>
      <c r="L15" s="165"/>
      <c r="M15" s="165"/>
      <c r="N15" s="30"/>
      <c r="O15" s="97">
        <v>0</v>
      </c>
      <c r="P15" s="98">
        <v>2</v>
      </c>
      <c r="Q15" s="165"/>
      <c r="R15" s="165"/>
      <c r="S15" s="165"/>
      <c r="T15" s="165"/>
      <c r="U15" s="97"/>
      <c r="V15" s="97"/>
      <c r="W15" s="99">
        <f>AVERAGE(V15,O15,H15)</f>
        <v>0</v>
      </c>
      <c r="X15" s="40"/>
      <c r="Y15" s="166"/>
      <c r="Z15" s="166"/>
      <c r="AA15" s="166"/>
      <c r="AB15" s="166"/>
      <c r="AC15" s="166"/>
      <c r="AD15" s="166"/>
      <c r="AE15" s="166"/>
      <c r="AF15" s="9"/>
      <c r="AG15" s="1"/>
    </row>
    <row r="16" spans="2:33" s="28" customFormat="1" ht="13.9" x14ac:dyDescent="0.25">
      <c r="B16" s="100">
        <v>2.8</v>
      </c>
      <c r="C16" s="165"/>
      <c r="D16" s="165"/>
      <c r="E16" s="165"/>
      <c r="F16" s="165"/>
      <c r="G16" s="29"/>
      <c r="H16" s="97"/>
      <c r="I16" s="101">
        <v>2.8</v>
      </c>
      <c r="J16" s="165"/>
      <c r="K16" s="165"/>
      <c r="L16" s="165"/>
      <c r="M16" s="165"/>
      <c r="N16" s="30"/>
      <c r="O16" s="97">
        <f>100*N15/SUM(N$15:N$32)+O15</f>
        <v>0</v>
      </c>
      <c r="P16" s="101">
        <v>2.8</v>
      </c>
      <c r="Q16" s="165"/>
      <c r="R16" s="165"/>
      <c r="S16" s="165"/>
      <c r="T16" s="165"/>
      <c r="U16" s="97"/>
      <c r="V16" s="97"/>
      <c r="W16" s="99">
        <f t="shared" ref="W16:W27" si="0">AVERAGE(V16,O16,H16)</f>
        <v>0</v>
      </c>
      <c r="X16" s="40"/>
      <c r="Y16" s="9"/>
      <c r="Z16" s="9"/>
      <c r="AA16" s="9"/>
      <c r="AB16" s="14"/>
      <c r="AC16" s="16"/>
      <c r="AD16" s="16"/>
      <c r="AE16" s="16"/>
      <c r="AF16" s="9"/>
      <c r="AG16" s="1"/>
    </row>
    <row r="17" spans="2:33" s="28" customFormat="1" ht="13.9" x14ac:dyDescent="0.25">
      <c r="B17" s="96">
        <v>4</v>
      </c>
      <c r="C17" s="165"/>
      <c r="D17" s="165"/>
      <c r="E17" s="165"/>
      <c r="F17" s="165"/>
      <c r="G17" s="29"/>
      <c r="H17" s="97"/>
      <c r="I17" s="98">
        <v>4</v>
      </c>
      <c r="J17" s="165"/>
      <c r="K17" s="165"/>
      <c r="L17" s="165"/>
      <c r="M17" s="165"/>
      <c r="N17" s="30"/>
      <c r="O17" s="97">
        <f t="shared" ref="O17:O32" si="1">100*N16/SUM(N$15:N$32)+O16</f>
        <v>0</v>
      </c>
      <c r="P17" s="98">
        <v>4</v>
      </c>
      <c r="Q17" s="165"/>
      <c r="R17" s="165"/>
      <c r="S17" s="165"/>
      <c r="T17" s="165"/>
      <c r="U17" s="97"/>
      <c r="V17" s="97"/>
      <c r="W17" s="99">
        <f t="shared" si="0"/>
        <v>0</v>
      </c>
      <c r="X17" s="40"/>
      <c r="Y17" s="9"/>
      <c r="Z17" s="9"/>
      <c r="AA17" s="9"/>
      <c r="AB17" s="14"/>
      <c r="AC17" s="9"/>
      <c r="AD17" s="9"/>
      <c r="AE17" s="9"/>
      <c r="AF17" s="9"/>
      <c r="AG17" s="1"/>
    </row>
    <row r="18" spans="2:33" s="28" customFormat="1" ht="17.45" x14ac:dyDescent="0.3">
      <c r="B18" s="96">
        <v>5.6</v>
      </c>
      <c r="C18" s="165"/>
      <c r="D18" s="165"/>
      <c r="E18" s="165"/>
      <c r="F18" s="165"/>
      <c r="G18" s="29"/>
      <c r="H18" s="97"/>
      <c r="I18" s="98">
        <v>5.6</v>
      </c>
      <c r="J18" s="165"/>
      <c r="K18" s="165"/>
      <c r="L18" s="165"/>
      <c r="M18" s="165"/>
      <c r="N18" s="30">
        <v>1</v>
      </c>
      <c r="O18" s="97">
        <f t="shared" si="1"/>
        <v>0</v>
      </c>
      <c r="P18" s="98">
        <v>5.6</v>
      </c>
      <c r="Q18" s="165"/>
      <c r="R18" s="165"/>
      <c r="S18" s="165"/>
      <c r="T18" s="165"/>
      <c r="U18" s="97"/>
      <c r="V18" s="97"/>
      <c r="W18" s="99">
        <f t="shared" si="0"/>
        <v>0</v>
      </c>
      <c r="X18" s="40"/>
      <c r="Y18" s="31" t="s">
        <v>18</v>
      </c>
      <c r="Z18" s="32"/>
      <c r="AA18" s="32"/>
      <c r="AB18" s="33"/>
      <c r="AC18" s="34"/>
      <c r="AD18" s="34"/>
      <c r="AE18" s="34"/>
      <c r="AF18" s="34"/>
      <c r="AG18" s="1"/>
    </row>
    <row r="19" spans="2:33" s="28" customFormat="1" ht="13.9" x14ac:dyDescent="0.25">
      <c r="B19" s="96">
        <v>8</v>
      </c>
      <c r="C19" s="165"/>
      <c r="D19" s="165"/>
      <c r="E19" s="165"/>
      <c r="F19" s="165"/>
      <c r="G19" s="29"/>
      <c r="H19" s="97"/>
      <c r="I19" s="98">
        <v>8</v>
      </c>
      <c r="J19" s="165"/>
      <c r="K19" s="165"/>
      <c r="L19" s="165"/>
      <c r="M19" s="165"/>
      <c r="N19" s="30">
        <v>2</v>
      </c>
      <c r="O19" s="97">
        <f t="shared" si="1"/>
        <v>1</v>
      </c>
      <c r="P19" s="98">
        <v>8</v>
      </c>
      <c r="Q19" s="165"/>
      <c r="R19" s="165"/>
      <c r="S19" s="165"/>
      <c r="T19" s="165"/>
      <c r="U19" s="97"/>
      <c r="V19" s="97"/>
      <c r="W19" s="99">
        <f t="shared" si="0"/>
        <v>1</v>
      </c>
      <c r="X19" s="40"/>
      <c r="Y19" s="34" t="s">
        <v>19</v>
      </c>
      <c r="Z19" s="167" t="s">
        <v>20</v>
      </c>
      <c r="AA19" s="167"/>
      <c r="AB19" s="167"/>
      <c r="AC19" s="167"/>
      <c r="AD19" s="167"/>
      <c r="AE19" s="167"/>
      <c r="AF19" s="167"/>
      <c r="AG19" s="8"/>
    </row>
    <row r="20" spans="2:33" s="28" customFormat="1" ht="13.9" x14ac:dyDescent="0.25">
      <c r="B20" s="96">
        <v>11</v>
      </c>
      <c r="C20" s="165"/>
      <c r="D20" s="165"/>
      <c r="E20" s="165"/>
      <c r="F20" s="165"/>
      <c r="G20" s="29"/>
      <c r="H20" s="97"/>
      <c r="I20" s="98">
        <v>11</v>
      </c>
      <c r="J20" s="165"/>
      <c r="K20" s="165"/>
      <c r="L20" s="165"/>
      <c r="M20" s="165"/>
      <c r="N20" s="30">
        <v>6</v>
      </c>
      <c r="O20" s="97">
        <f t="shared" si="1"/>
        <v>3</v>
      </c>
      <c r="P20" s="98">
        <v>11</v>
      </c>
      <c r="Q20" s="165"/>
      <c r="R20" s="165"/>
      <c r="S20" s="165"/>
      <c r="T20" s="165"/>
      <c r="U20" s="97"/>
      <c r="V20" s="97"/>
      <c r="W20" s="99">
        <f>AVERAGE(V20,O20,H20)</f>
        <v>3</v>
      </c>
      <c r="X20" s="40"/>
      <c r="Y20" s="30">
        <v>246</v>
      </c>
      <c r="Z20" s="28" t="s">
        <v>97</v>
      </c>
    </row>
    <row r="21" spans="2:33" s="28" customFormat="1" ht="13.9" x14ac:dyDescent="0.25">
      <c r="B21" s="96">
        <v>16</v>
      </c>
      <c r="C21" s="165"/>
      <c r="D21" s="165"/>
      <c r="E21" s="165"/>
      <c r="F21" s="165"/>
      <c r="G21" s="29"/>
      <c r="H21" s="97"/>
      <c r="I21" s="98">
        <v>16</v>
      </c>
      <c r="J21" s="165"/>
      <c r="K21" s="165"/>
      <c r="L21" s="165"/>
      <c r="M21" s="165"/>
      <c r="N21" s="30">
        <v>15</v>
      </c>
      <c r="O21" s="97">
        <f t="shared" si="1"/>
        <v>9</v>
      </c>
      <c r="P21" s="98">
        <v>16</v>
      </c>
      <c r="Q21" s="165"/>
      <c r="R21" s="165"/>
      <c r="S21" s="165"/>
      <c r="T21" s="165"/>
      <c r="U21" s="97"/>
      <c r="V21" s="97"/>
      <c r="W21" s="99">
        <f t="shared" si="0"/>
        <v>9</v>
      </c>
      <c r="X21" s="40"/>
      <c r="Y21" s="30">
        <v>247</v>
      </c>
      <c r="Z21" s="166" t="s">
        <v>83</v>
      </c>
      <c r="AA21" s="166"/>
      <c r="AB21" s="166"/>
      <c r="AC21" s="166"/>
      <c r="AD21" s="166"/>
      <c r="AE21" s="166"/>
      <c r="AF21" s="166"/>
    </row>
    <row r="22" spans="2:33" s="28" customFormat="1" ht="13.9" x14ac:dyDescent="0.25">
      <c r="B22" s="96">
        <v>22.5</v>
      </c>
      <c r="C22" s="165"/>
      <c r="D22" s="165"/>
      <c r="E22" s="165"/>
      <c r="F22" s="165"/>
      <c r="G22" s="29"/>
      <c r="H22" s="97"/>
      <c r="I22" s="98">
        <v>22.5</v>
      </c>
      <c r="J22" s="165"/>
      <c r="K22" s="165"/>
      <c r="L22" s="165"/>
      <c r="M22" s="165"/>
      <c r="N22" s="30">
        <v>17</v>
      </c>
      <c r="O22" s="97">
        <f t="shared" si="1"/>
        <v>24</v>
      </c>
      <c r="P22" s="98">
        <v>22.5</v>
      </c>
      <c r="Q22" s="165"/>
      <c r="R22" s="165"/>
      <c r="S22" s="165"/>
      <c r="T22" s="165"/>
      <c r="U22" s="97"/>
      <c r="V22" s="97"/>
      <c r="W22" s="99">
        <f t="shared" si="0"/>
        <v>24</v>
      </c>
      <c r="X22" s="40"/>
      <c r="Y22" s="27"/>
      <c r="Z22" s="166"/>
      <c r="AA22" s="166"/>
      <c r="AB22" s="166"/>
      <c r="AC22" s="166"/>
      <c r="AD22" s="166"/>
      <c r="AE22" s="166"/>
      <c r="AF22" s="166"/>
    </row>
    <row r="23" spans="2:33" s="28" customFormat="1" ht="13.9" x14ac:dyDescent="0.25">
      <c r="B23" s="96">
        <v>32</v>
      </c>
      <c r="C23" s="165"/>
      <c r="D23" s="165"/>
      <c r="E23" s="165"/>
      <c r="F23" s="165"/>
      <c r="G23" s="29"/>
      <c r="H23" s="97"/>
      <c r="I23" s="98">
        <v>32</v>
      </c>
      <c r="J23" s="165"/>
      <c r="K23" s="165"/>
      <c r="L23" s="165"/>
      <c r="M23" s="165"/>
      <c r="N23" s="30">
        <v>24</v>
      </c>
      <c r="O23" s="97">
        <f t="shared" si="1"/>
        <v>41</v>
      </c>
      <c r="P23" s="98">
        <v>32</v>
      </c>
      <c r="Q23" s="165"/>
      <c r="R23" s="165"/>
      <c r="S23" s="165"/>
      <c r="T23" s="165"/>
      <c r="U23" s="97"/>
      <c r="V23" s="97"/>
      <c r="W23" s="99">
        <f t="shared" si="0"/>
        <v>41</v>
      </c>
      <c r="X23" s="40"/>
      <c r="Y23" s="27"/>
      <c r="Z23" s="166" t="s">
        <v>98</v>
      </c>
      <c r="AA23" s="166"/>
      <c r="AB23" s="166"/>
      <c r="AC23" s="166"/>
      <c r="AD23" s="166"/>
      <c r="AE23" s="166"/>
      <c r="AF23" s="166"/>
    </row>
    <row r="24" spans="2:33" s="28" customFormat="1" ht="13.9" x14ac:dyDescent="0.25">
      <c r="B24" s="96">
        <v>45</v>
      </c>
      <c r="C24" s="165"/>
      <c r="D24" s="165"/>
      <c r="E24" s="165"/>
      <c r="F24" s="165"/>
      <c r="G24" s="29"/>
      <c r="H24" s="97"/>
      <c r="I24" s="98">
        <v>45</v>
      </c>
      <c r="J24" s="165"/>
      <c r="K24" s="165"/>
      <c r="L24" s="165"/>
      <c r="M24" s="165"/>
      <c r="N24" s="35">
        <v>27</v>
      </c>
      <c r="O24" s="97">
        <f t="shared" si="1"/>
        <v>65</v>
      </c>
      <c r="P24" s="98">
        <v>45</v>
      </c>
      <c r="Q24" s="165"/>
      <c r="R24" s="165"/>
      <c r="S24" s="165"/>
      <c r="T24" s="165"/>
      <c r="U24" s="97"/>
      <c r="V24" s="97"/>
      <c r="W24" s="99">
        <f t="shared" si="0"/>
        <v>65</v>
      </c>
      <c r="X24" s="40"/>
      <c r="Y24" s="27"/>
      <c r="Z24" s="166"/>
      <c r="AA24" s="166"/>
      <c r="AB24" s="166"/>
      <c r="AC24" s="166"/>
      <c r="AD24" s="166"/>
      <c r="AE24" s="166"/>
      <c r="AF24" s="166"/>
    </row>
    <row r="25" spans="2:33" s="28" customFormat="1" ht="13.9" x14ac:dyDescent="0.25">
      <c r="B25" s="102">
        <v>64</v>
      </c>
      <c r="C25" s="165"/>
      <c r="D25" s="165"/>
      <c r="E25" s="165"/>
      <c r="F25" s="165"/>
      <c r="G25" s="29"/>
      <c r="H25" s="97"/>
      <c r="I25" s="103">
        <v>64</v>
      </c>
      <c r="J25" s="165"/>
      <c r="K25" s="165"/>
      <c r="L25" s="165"/>
      <c r="M25" s="165"/>
      <c r="N25" s="36">
        <v>7</v>
      </c>
      <c r="O25" s="97">
        <f t="shared" si="1"/>
        <v>92</v>
      </c>
      <c r="P25" s="103">
        <v>64</v>
      </c>
      <c r="Q25" s="165"/>
      <c r="R25" s="165"/>
      <c r="S25" s="165"/>
      <c r="T25" s="165"/>
      <c r="U25" s="97"/>
      <c r="V25" s="97"/>
      <c r="W25" s="99">
        <f t="shared" si="0"/>
        <v>92</v>
      </c>
      <c r="X25" s="40"/>
      <c r="Y25" s="27"/>
      <c r="Z25" s="166"/>
      <c r="AA25" s="166"/>
      <c r="AB25" s="166"/>
      <c r="AC25" s="166"/>
      <c r="AD25" s="166"/>
      <c r="AE25" s="166"/>
      <c r="AF25" s="166"/>
    </row>
    <row r="26" spans="2:33" s="28" customFormat="1" ht="13.9" x14ac:dyDescent="0.25">
      <c r="B26" s="96">
        <v>90</v>
      </c>
      <c r="C26" s="165"/>
      <c r="D26" s="165"/>
      <c r="E26" s="165"/>
      <c r="F26" s="165"/>
      <c r="G26" s="29"/>
      <c r="H26" s="97"/>
      <c r="I26" s="98">
        <v>90</v>
      </c>
      <c r="J26" s="165"/>
      <c r="K26" s="165"/>
      <c r="L26" s="165"/>
      <c r="M26" s="165"/>
      <c r="N26" s="37">
        <v>1</v>
      </c>
      <c r="O26" s="97">
        <f t="shared" si="1"/>
        <v>99</v>
      </c>
      <c r="P26" s="98">
        <v>90</v>
      </c>
      <c r="Q26" s="165"/>
      <c r="R26" s="165"/>
      <c r="S26" s="165"/>
      <c r="T26" s="165"/>
      <c r="U26" s="97"/>
      <c r="V26" s="97"/>
      <c r="W26" s="99">
        <f t="shared" si="0"/>
        <v>99</v>
      </c>
      <c r="X26" s="40"/>
      <c r="Y26" s="27"/>
      <c r="Z26" s="166"/>
      <c r="AA26" s="166"/>
      <c r="AB26" s="166"/>
      <c r="AC26" s="166"/>
      <c r="AD26" s="166"/>
      <c r="AE26" s="166"/>
      <c r="AF26" s="166"/>
    </row>
    <row r="27" spans="2:33" s="28" customFormat="1" ht="13.9" x14ac:dyDescent="0.25">
      <c r="B27" s="100">
        <v>128</v>
      </c>
      <c r="C27" s="165"/>
      <c r="D27" s="165"/>
      <c r="E27" s="165"/>
      <c r="F27" s="165"/>
      <c r="G27" s="29"/>
      <c r="H27" s="97"/>
      <c r="I27" s="101">
        <v>128</v>
      </c>
      <c r="J27" s="165"/>
      <c r="K27" s="165"/>
      <c r="L27" s="165"/>
      <c r="M27" s="165"/>
      <c r="N27" s="37"/>
      <c r="O27" s="97">
        <f t="shared" si="1"/>
        <v>100</v>
      </c>
      <c r="P27" s="101">
        <v>128</v>
      </c>
      <c r="Q27" s="165"/>
      <c r="R27" s="165"/>
      <c r="S27" s="165"/>
      <c r="T27" s="165"/>
      <c r="U27" s="97"/>
      <c r="V27" s="97"/>
      <c r="W27" s="99">
        <f t="shared" si="0"/>
        <v>100</v>
      </c>
      <c r="X27" s="40"/>
      <c r="Y27" s="27"/>
      <c r="Z27" s="166"/>
      <c r="AA27" s="166"/>
      <c r="AB27" s="166"/>
      <c r="AC27" s="166"/>
      <c r="AD27" s="166"/>
      <c r="AE27" s="166"/>
      <c r="AF27" s="166"/>
    </row>
    <row r="28" spans="2:33" s="28" customFormat="1" ht="13.9" x14ac:dyDescent="0.25">
      <c r="B28" s="100">
        <v>180</v>
      </c>
      <c r="C28" s="165"/>
      <c r="D28" s="165"/>
      <c r="E28" s="165"/>
      <c r="F28" s="165"/>
      <c r="G28" s="29"/>
      <c r="H28" s="97"/>
      <c r="I28" s="101">
        <v>180</v>
      </c>
      <c r="J28" s="165"/>
      <c r="K28" s="165"/>
      <c r="L28" s="165"/>
      <c r="M28" s="165"/>
      <c r="N28" s="30"/>
      <c r="O28" s="97">
        <f t="shared" si="1"/>
        <v>100</v>
      </c>
      <c r="P28" s="101">
        <v>180</v>
      </c>
      <c r="Q28" s="165"/>
      <c r="R28" s="165"/>
      <c r="S28" s="165"/>
      <c r="T28" s="165"/>
      <c r="U28" s="97"/>
      <c r="V28" s="97"/>
      <c r="W28" s="99">
        <f>AVERAGE(H28,V28,O28)</f>
        <v>100</v>
      </c>
      <c r="X28" s="40"/>
      <c r="Y28" s="27"/>
      <c r="Z28" s="166"/>
      <c r="AA28" s="166"/>
      <c r="AB28" s="166"/>
      <c r="AC28" s="166"/>
      <c r="AD28" s="166"/>
      <c r="AE28" s="166"/>
      <c r="AF28" s="166"/>
    </row>
    <row r="29" spans="2:33" s="28" customFormat="1" ht="13.9" x14ac:dyDescent="0.25">
      <c r="B29" s="100">
        <v>256</v>
      </c>
      <c r="C29" s="165"/>
      <c r="D29" s="165"/>
      <c r="E29" s="165"/>
      <c r="F29" s="165"/>
      <c r="G29" s="29"/>
      <c r="H29" s="97"/>
      <c r="I29" s="101">
        <v>256</v>
      </c>
      <c r="J29" s="165"/>
      <c r="K29" s="165"/>
      <c r="L29" s="165"/>
      <c r="M29" s="165"/>
      <c r="N29" s="30"/>
      <c r="O29" s="97">
        <f t="shared" si="1"/>
        <v>100</v>
      </c>
      <c r="P29" s="101">
        <v>256</v>
      </c>
      <c r="Q29" s="165"/>
      <c r="R29" s="165"/>
      <c r="S29" s="165"/>
      <c r="T29" s="165"/>
      <c r="U29" s="97"/>
      <c r="V29" s="97"/>
      <c r="W29" s="99">
        <f>AVERAGE(H29,V29,O29)</f>
        <v>100</v>
      </c>
      <c r="X29" s="40"/>
      <c r="Y29" s="27"/>
      <c r="Z29" s="166"/>
      <c r="AA29" s="166"/>
      <c r="AB29" s="166"/>
      <c r="AC29" s="166"/>
      <c r="AD29" s="166"/>
      <c r="AE29" s="166"/>
      <c r="AF29" s="166"/>
    </row>
    <row r="30" spans="2:33" s="28" customFormat="1" ht="17.45" x14ac:dyDescent="0.3">
      <c r="B30" s="100">
        <v>360</v>
      </c>
      <c r="C30" s="165"/>
      <c r="D30" s="165"/>
      <c r="E30" s="165"/>
      <c r="F30" s="165"/>
      <c r="G30" s="29"/>
      <c r="H30" s="97"/>
      <c r="I30" s="101">
        <v>360</v>
      </c>
      <c r="J30" s="165"/>
      <c r="K30" s="165"/>
      <c r="L30" s="165"/>
      <c r="M30" s="165"/>
      <c r="N30" s="30"/>
      <c r="O30" s="97">
        <f t="shared" si="1"/>
        <v>100</v>
      </c>
      <c r="P30" s="101">
        <v>360</v>
      </c>
      <c r="Q30" s="165"/>
      <c r="R30" s="165"/>
      <c r="S30" s="165"/>
      <c r="T30" s="165"/>
      <c r="U30" s="97"/>
      <c r="V30" s="97"/>
      <c r="W30" s="99">
        <f>AVERAGE(V30,O30,H30)</f>
        <v>100</v>
      </c>
      <c r="X30" s="40"/>
      <c r="Y30" s="27"/>
      <c r="Z30" s="166"/>
      <c r="AA30" s="166"/>
      <c r="AB30" s="166"/>
      <c r="AC30" s="166"/>
      <c r="AD30" s="166"/>
      <c r="AE30" s="166"/>
      <c r="AF30" s="166"/>
      <c r="AG30" s="41"/>
    </row>
    <row r="31" spans="2:33" s="28" customFormat="1" ht="17.45" x14ac:dyDescent="0.3">
      <c r="B31" s="118">
        <v>510</v>
      </c>
      <c r="C31" s="119"/>
      <c r="D31" s="119"/>
      <c r="E31" s="119"/>
      <c r="F31" s="119"/>
      <c r="G31" s="120"/>
      <c r="H31" s="97"/>
      <c r="I31" s="122">
        <v>510</v>
      </c>
      <c r="J31" s="119"/>
      <c r="K31" s="119"/>
      <c r="L31" s="119"/>
      <c r="M31" s="119"/>
      <c r="N31" s="123"/>
      <c r="O31" s="97">
        <f t="shared" si="1"/>
        <v>100</v>
      </c>
      <c r="P31" s="122">
        <v>510</v>
      </c>
      <c r="Q31" s="119"/>
      <c r="R31" s="119"/>
      <c r="S31" s="119"/>
      <c r="T31" s="119"/>
      <c r="U31" s="97"/>
      <c r="V31" s="121"/>
      <c r="W31" s="124"/>
      <c r="X31" s="40"/>
      <c r="Y31" s="27"/>
      <c r="Z31" s="114"/>
      <c r="AA31" s="115"/>
      <c r="AB31" s="115"/>
      <c r="AC31" s="115"/>
      <c r="AD31" s="115"/>
      <c r="AE31" s="115"/>
      <c r="AF31" s="116"/>
      <c r="AG31" s="41"/>
    </row>
    <row r="32" spans="2:33" s="28" customFormat="1" ht="18" thickBot="1" x14ac:dyDescent="0.35">
      <c r="B32" s="104">
        <v>720</v>
      </c>
      <c r="C32" s="105"/>
      <c r="D32" s="105"/>
      <c r="E32" s="105"/>
      <c r="F32" s="105"/>
      <c r="G32" s="38"/>
      <c r="H32" s="97"/>
      <c r="I32" s="107">
        <v>720</v>
      </c>
      <c r="J32" s="105"/>
      <c r="K32" s="105"/>
      <c r="L32" s="105"/>
      <c r="M32" s="105"/>
      <c r="N32" s="39"/>
      <c r="O32" s="97">
        <f t="shared" si="1"/>
        <v>100</v>
      </c>
      <c r="P32" s="107">
        <v>720</v>
      </c>
      <c r="Q32" s="105"/>
      <c r="R32" s="105"/>
      <c r="S32" s="105"/>
      <c r="T32" s="105"/>
      <c r="U32" s="97"/>
      <c r="V32" s="106"/>
      <c r="W32" s="108">
        <f>AVERAGE(V32,O32,H32)</f>
        <v>100</v>
      </c>
      <c r="X32" s="40"/>
      <c r="Y32" s="27"/>
      <c r="Z32" s="158"/>
      <c r="AA32" s="159"/>
      <c r="AB32" s="159"/>
      <c r="AC32" s="159"/>
      <c r="AD32" s="159"/>
      <c r="AE32" s="159"/>
      <c r="AF32" s="160"/>
      <c r="AG32" s="41"/>
    </row>
    <row r="33" spans="2:32" s="28" customFormat="1" ht="13.9" x14ac:dyDescent="0.25">
      <c r="H33" s="42"/>
      <c r="Y33" s="27"/>
      <c r="Z33" s="158"/>
      <c r="AA33" s="159"/>
      <c r="AB33" s="159"/>
      <c r="AC33" s="159"/>
      <c r="AD33" s="159"/>
      <c r="AE33" s="159"/>
      <c r="AF33" s="160"/>
    </row>
    <row r="34" spans="2:32" s="28" customFormat="1" ht="14.45" thickBot="1" x14ac:dyDescent="0.3">
      <c r="C34" s="157" t="s">
        <v>21</v>
      </c>
      <c r="D34" s="157"/>
      <c r="E34" s="157"/>
      <c r="F34" s="157"/>
      <c r="G34" s="157"/>
      <c r="H34" s="157"/>
      <c r="I34" s="43"/>
      <c r="J34" s="157" t="s">
        <v>22</v>
      </c>
      <c r="K34" s="157"/>
      <c r="L34" s="157"/>
      <c r="M34" s="157"/>
      <c r="N34" s="157"/>
      <c r="O34" s="157"/>
      <c r="P34" s="43"/>
      <c r="Q34" s="157" t="s">
        <v>23</v>
      </c>
      <c r="R34" s="157"/>
      <c r="S34" s="157"/>
      <c r="T34" s="157"/>
      <c r="U34" s="157"/>
      <c r="V34" s="157"/>
      <c r="Y34" s="27"/>
      <c r="Z34" s="158"/>
      <c r="AA34" s="159"/>
      <c r="AB34" s="159"/>
      <c r="AC34" s="159"/>
      <c r="AD34" s="159"/>
      <c r="AE34" s="159"/>
      <c r="AF34" s="160"/>
    </row>
    <row r="35" spans="2:32" s="28" customFormat="1" ht="13.9" x14ac:dyDescent="0.25">
      <c r="C35" s="44"/>
      <c r="D35" s="45"/>
      <c r="E35" s="45"/>
      <c r="F35" s="45"/>
      <c r="G35" s="163"/>
      <c r="H35" s="164"/>
      <c r="I35" s="32"/>
      <c r="J35" s="44"/>
      <c r="K35" s="45"/>
      <c r="L35" s="45"/>
      <c r="M35" s="45"/>
      <c r="N35" s="163"/>
      <c r="O35" s="164"/>
      <c r="Q35" s="44"/>
      <c r="R35" s="45"/>
      <c r="S35" s="45"/>
      <c r="T35" s="45"/>
      <c r="U35" s="163"/>
      <c r="V35" s="164"/>
      <c r="Y35" s="27"/>
      <c r="Z35" s="158"/>
      <c r="AA35" s="159"/>
      <c r="AB35" s="159"/>
      <c r="AC35" s="159"/>
      <c r="AD35" s="159"/>
      <c r="AE35" s="159"/>
      <c r="AF35" s="160"/>
    </row>
    <row r="36" spans="2:32" s="28" customFormat="1" ht="13.9" x14ac:dyDescent="0.25">
      <c r="C36" s="46"/>
      <c r="D36" s="47"/>
      <c r="E36" s="47"/>
      <c r="F36" s="47"/>
      <c r="G36" s="161"/>
      <c r="H36" s="162"/>
      <c r="I36" s="32"/>
      <c r="J36" s="46"/>
      <c r="K36" s="47"/>
      <c r="L36" s="47"/>
      <c r="M36" s="47"/>
      <c r="N36" s="161"/>
      <c r="O36" s="162"/>
      <c r="Q36" s="46"/>
      <c r="R36" s="47"/>
      <c r="S36" s="47"/>
      <c r="T36" s="47"/>
      <c r="U36" s="161"/>
      <c r="V36" s="162"/>
      <c r="Y36" s="61"/>
      <c r="Z36" s="158"/>
      <c r="AA36" s="159"/>
      <c r="AB36" s="159"/>
      <c r="AC36" s="159"/>
      <c r="AD36" s="159"/>
      <c r="AE36" s="159"/>
      <c r="AF36" s="160"/>
    </row>
    <row r="37" spans="2:32" s="28" customFormat="1" ht="13.9" x14ac:dyDescent="0.25">
      <c r="C37" s="46"/>
      <c r="D37" s="47"/>
      <c r="E37" s="47"/>
      <c r="F37" s="47"/>
      <c r="G37" s="161"/>
      <c r="H37" s="162"/>
      <c r="I37" s="32"/>
      <c r="J37" s="46"/>
      <c r="K37" s="47"/>
      <c r="L37" s="47"/>
      <c r="M37" s="47"/>
      <c r="N37" s="161"/>
      <c r="O37" s="162"/>
      <c r="Q37" s="46"/>
      <c r="R37" s="47"/>
      <c r="S37" s="47"/>
      <c r="T37" s="47"/>
      <c r="U37" s="161"/>
      <c r="V37" s="162"/>
      <c r="Y37" s="27"/>
      <c r="Z37" s="158"/>
      <c r="AA37" s="159"/>
      <c r="AB37" s="159"/>
      <c r="AC37" s="159"/>
      <c r="AD37" s="159"/>
      <c r="AE37" s="159"/>
      <c r="AF37" s="160"/>
    </row>
    <row r="38" spans="2:32" s="28" customFormat="1" ht="14.45" thickBot="1" x14ac:dyDescent="0.3">
      <c r="C38" s="50"/>
      <c r="D38" s="51"/>
      <c r="E38" s="51"/>
      <c r="F38" s="51"/>
      <c r="G38" s="154"/>
      <c r="H38" s="155"/>
      <c r="I38" s="32"/>
      <c r="J38" s="50"/>
      <c r="K38" s="51"/>
      <c r="L38" s="51"/>
      <c r="M38" s="51"/>
      <c r="N38" s="52"/>
      <c r="O38" s="53"/>
      <c r="Q38" s="50"/>
      <c r="R38" s="51"/>
      <c r="S38" s="51"/>
      <c r="T38" s="51"/>
      <c r="U38" s="154"/>
      <c r="V38" s="155"/>
      <c r="Z38" s="49"/>
      <c r="AA38" s="156"/>
      <c r="AB38" s="156"/>
      <c r="AC38" s="156"/>
      <c r="AD38" s="43"/>
      <c r="AF38" s="17"/>
    </row>
    <row r="39" spans="2:32" s="28" customFormat="1" ht="13.9" x14ac:dyDescent="0.25">
      <c r="B39" s="1" t="s">
        <v>24</v>
      </c>
      <c r="C39" s="28" t="s">
        <v>72</v>
      </c>
      <c r="G39" s="1"/>
      <c r="H39" s="42"/>
      <c r="K39" s="1" t="s">
        <v>25</v>
      </c>
      <c r="L39" s="1"/>
      <c r="M39" s="1">
        <v>252</v>
      </c>
      <c r="N39" s="1"/>
      <c r="R39" s="48"/>
      <c r="S39" s="48"/>
      <c r="T39" s="48"/>
      <c r="V39" s="48" t="s">
        <v>94</v>
      </c>
      <c r="Y39" s="1" t="s">
        <v>74</v>
      </c>
      <c r="Z39" s="1"/>
      <c r="AA39" s="1"/>
      <c r="AB39" s="1" t="s">
        <v>25</v>
      </c>
      <c r="AC39" s="1" t="s">
        <v>99</v>
      </c>
      <c r="AE39" s="1"/>
      <c r="AF39" s="48" t="s">
        <v>75</v>
      </c>
    </row>
    <row r="40" spans="2:32" s="28" customFormat="1" ht="13.9" x14ac:dyDescent="0.25">
      <c r="G40" s="32"/>
      <c r="H40" s="54"/>
      <c r="I40" s="32"/>
      <c r="J40" s="32"/>
      <c r="K40" s="32"/>
      <c r="L40" s="32"/>
      <c r="M40" s="32"/>
      <c r="N40" s="33"/>
      <c r="O40" s="34"/>
      <c r="P40" s="34"/>
      <c r="Q40" s="34"/>
      <c r="R40" s="34"/>
      <c r="S40" s="34"/>
      <c r="T40" s="34"/>
      <c r="AA40" s="43"/>
      <c r="AB40" s="55"/>
      <c r="AC40" s="43"/>
      <c r="AE40" s="34"/>
      <c r="AF40" s="34"/>
    </row>
    <row r="41" spans="2:32" s="28" customFormat="1" x14ac:dyDescent="0.2">
      <c r="H41" s="42"/>
      <c r="Z41" s="34"/>
      <c r="AA41" s="32"/>
      <c r="AB41" s="32"/>
      <c r="AC41" s="33"/>
      <c r="AD41" s="34"/>
      <c r="AE41" s="34"/>
      <c r="AF41" s="34"/>
    </row>
    <row r="42" spans="2:32" s="28" customFormat="1" x14ac:dyDescent="0.2">
      <c r="E42" s="84"/>
      <c r="F42" s="84"/>
      <c r="G42" s="84"/>
      <c r="H42" s="85"/>
      <c r="I42" s="84"/>
      <c r="J42" s="84"/>
      <c r="K42" s="84"/>
      <c r="L42" s="84"/>
      <c r="M42" s="84"/>
      <c r="N42" s="84"/>
      <c r="O42" s="84"/>
      <c r="P42" s="84"/>
      <c r="Q42" s="84"/>
      <c r="R42" s="84"/>
      <c r="S42" s="84"/>
      <c r="T42" s="84"/>
      <c r="U42" s="84"/>
      <c r="V42" s="84"/>
      <c r="W42" s="84" t="s">
        <v>44</v>
      </c>
      <c r="X42" s="84"/>
      <c r="Z42" s="32"/>
      <c r="AA42" s="32"/>
      <c r="AB42" s="32"/>
      <c r="AC42" s="33"/>
      <c r="AD42" s="34"/>
      <c r="AF42" s="34"/>
    </row>
    <row r="43" spans="2:32" s="28" customFormat="1" ht="15" x14ac:dyDescent="0.25">
      <c r="E43" s="81" t="s">
        <v>39</v>
      </c>
      <c r="F43" s="81" t="s">
        <v>10</v>
      </c>
      <c r="G43" s="84"/>
      <c r="H43" s="84"/>
      <c r="I43" s="84"/>
      <c r="J43" s="84"/>
      <c r="K43" s="84"/>
      <c r="L43" s="81" t="s">
        <v>39</v>
      </c>
      <c r="M43" s="81" t="s">
        <v>10</v>
      </c>
      <c r="N43" s="84"/>
      <c r="O43" s="84"/>
      <c r="P43" s="84"/>
      <c r="Q43" s="84"/>
      <c r="R43" s="84"/>
      <c r="S43" s="81" t="s">
        <v>39</v>
      </c>
      <c r="T43" s="81" t="s">
        <v>10</v>
      </c>
      <c r="U43" s="84"/>
      <c r="V43" s="84"/>
      <c r="W43" s="81" t="s">
        <v>10</v>
      </c>
      <c r="X43" s="88"/>
      <c r="Z43" s="32"/>
      <c r="AA43" s="32"/>
      <c r="AB43" s="32"/>
      <c r="AC43" s="33"/>
      <c r="AD43" s="34"/>
      <c r="AF43" s="34"/>
    </row>
    <row r="44" spans="2:32" s="28" customFormat="1" ht="15" x14ac:dyDescent="0.25">
      <c r="E44" s="81">
        <v>16</v>
      </c>
      <c r="F44" s="82"/>
      <c r="G44" s="84"/>
      <c r="H44" s="84"/>
      <c r="I44" s="84"/>
      <c r="J44" s="84"/>
      <c r="K44" s="84"/>
      <c r="L44" s="81">
        <v>16</v>
      </c>
      <c r="M44" s="82">
        <f ca="1">10^(FORECAST(L44,LOG(OFFSET(I$15:I$30,MATCH(L44,O$15:O$30,1)-1,0,2)),OFFSET(O$15:O$30,MATCH(L44,O$15:O$30,1)-1,0,2)))</f>
        <v>18.759265608800291</v>
      </c>
      <c r="N44" s="84"/>
      <c r="O44" s="84"/>
      <c r="P44" s="84"/>
      <c r="Q44" s="84"/>
      <c r="R44" s="84"/>
      <c r="S44" s="81">
        <v>16</v>
      </c>
      <c r="T44" s="82"/>
      <c r="U44" s="84"/>
      <c r="V44" s="86"/>
      <c r="W44" s="82">
        <f ca="1">10^(FORECAST(S44,LOG(OFFSET(P$15:P$30,MATCH(S44,W$15:W$30,1)-1,0,2)),OFFSET(W$15:W$30,MATCH(S44,W$15:W$30,1)-1,0,2)))</f>
        <v>18.759265608800291</v>
      </c>
      <c r="X44" s="82"/>
    </row>
    <row r="45" spans="2:32" s="28" customFormat="1" ht="15" x14ac:dyDescent="0.25">
      <c r="E45" s="81">
        <v>50</v>
      </c>
      <c r="F45" s="82"/>
      <c r="G45" s="84"/>
      <c r="H45" s="84"/>
      <c r="I45" s="84"/>
      <c r="J45" s="84"/>
      <c r="K45" s="84"/>
      <c r="L45" s="81">
        <v>50</v>
      </c>
      <c r="M45" s="82">
        <f t="shared" ref="M45:M47" ca="1" si="2">10^(FORECAST(L45,LOG(OFFSET(I$15:I$30,MATCH(L45,O$15:O$30,1)-1,0,2)),OFFSET(O$15:O$30,MATCH(L45,O$15:O$30,1)-1,0,2)))</f>
        <v>36.364149043762694</v>
      </c>
      <c r="N45" s="84"/>
      <c r="O45" s="84"/>
      <c r="P45" s="84"/>
      <c r="Q45" s="84"/>
      <c r="R45" s="84"/>
      <c r="S45" s="81">
        <v>50</v>
      </c>
      <c r="T45" s="82"/>
      <c r="U45" s="84"/>
      <c r="V45" s="86"/>
      <c r="W45" s="82">
        <f t="shared" ref="W45:W47" ca="1" si="3">10^(FORECAST(S45,LOG(OFFSET(P$15:P$30,MATCH(S45,W$15:W$30,1)-1,0,2)),OFFSET(W$15:W$30,MATCH(S45,W$15:W$30,1)-1,0,2)))</f>
        <v>36.364149043762694</v>
      </c>
      <c r="X45" s="82"/>
    </row>
    <row r="46" spans="2:32" s="28" customFormat="1" ht="15" x14ac:dyDescent="0.25">
      <c r="E46" s="81">
        <v>84</v>
      </c>
      <c r="F46" s="82"/>
      <c r="G46" s="84"/>
      <c r="H46" s="84"/>
      <c r="I46" s="84"/>
      <c r="J46" s="84"/>
      <c r="K46" s="84"/>
      <c r="L46" s="81">
        <v>84</v>
      </c>
      <c r="M46" s="82">
        <f t="shared" ca="1" si="2"/>
        <v>57.657562981810919</v>
      </c>
      <c r="N46" s="84"/>
      <c r="O46" s="84"/>
      <c r="P46" s="84"/>
      <c r="Q46" s="84"/>
      <c r="R46" s="84"/>
      <c r="S46" s="81">
        <v>84</v>
      </c>
      <c r="T46" s="82"/>
      <c r="U46" s="84"/>
      <c r="V46" s="86"/>
      <c r="W46" s="82">
        <f t="shared" ca="1" si="3"/>
        <v>57.657562981810919</v>
      </c>
      <c r="X46" s="82"/>
    </row>
    <row r="47" spans="2:32" s="28" customFormat="1" ht="15" x14ac:dyDescent="0.25">
      <c r="E47" s="81">
        <v>90</v>
      </c>
      <c r="F47" s="82"/>
      <c r="G47" s="84"/>
      <c r="H47" s="84"/>
      <c r="I47" s="84"/>
      <c r="J47" s="84"/>
      <c r="K47" s="84"/>
      <c r="L47" s="81">
        <v>90</v>
      </c>
      <c r="M47" s="82">
        <f t="shared" ca="1" si="2"/>
        <v>62.351807982533408</v>
      </c>
      <c r="N47" s="84"/>
      <c r="O47" s="84"/>
      <c r="P47" s="84"/>
      <c r="Q47" s="84"/>
      <c r="R47" s="84"/>
      <c r="S47" s="81">
        <v>90</v>
      </c>
      <c r="T47" s="82"/>
      <c r="U47" s="84"/>
      <c r="V47" s="86"/>
      <c r="W47" s="82">
        <f t="shared" ca="1" si="3"/>
        <v>62.351807982533408</v>
      </c>
      <c r="X47" s="82"/>
    </row>
    <row r="48" spans="2:32" s="28" customFormat="1" ht="15" x14ac:dyDescent="0.25">
      <c r="E48" s="83"/>
      <c r="F48" s="83"/>
      <c r="G48" s="84"/>
      <c r="H48" s="84"/>
      <c r="I48" s="84"/>
      <c r="J48" s="84"/>
      <c r="K48" s="84"/>
      <c r="L48" s="83"/>
      <c r="M48" s="83"/>
      <c r="N48" s="84"/>
      <c r="O48" s="84"/>
      <c r="P48" s="84"/>
      <c r="Q48" s="84"/>
      <c r="R48" s="84"/>
      <c r="S48" s="83"/>
      <c r="T48" s="83"/>
      <c r="U48" s="84"/>
      <c r="V48" s="84"/>
      <c r="W48" s="83"/>
      <c r="X48" s="83"/>
    </row>
    <row r="49" spans="5:24" s="28" customFormat="1" ht="15" x14ac:dyDescent="0.25">
      <c r="E49" s="81" t="s">
        <v>40</v>
      </c>
      <c r="F49" s="82"/>
      <c r="G49" s="84"/>
      <c r="H49" s="84"/>
      <c r="I49" s="84"/>
      <c r="J49" s="84"/>
      <c r="K49" s="84"/>
      <c r="L49" s="81" t="s">
        <v>40</v>
      </c>
      <c r="M49" s="82">
        <f ca="1">0.5*(M46/M45+M45/M44)</f>
        <v>1.7620119938412007</v>
      </c>
      <c r="N49" s="84"/>
      <c r="O49" s="84"/>
      <c r="P49" s="84"/>
      <c r="Q49" s="84"/>
      <c r="R49" s="84"/>
      <c r="S49" s="81" t="s">
        <v>40</v>
      </c>
      <c r="T49" s="82"/>
      <c r="U49" s="84"/>
      <c r="V49" s="84"/>
      <c r="W49" s="82">
        <f ca="1">0.5*(W46/W45+W45/W44)</f>
        <v>1.7620119938412007</v>
      </c>
      <c r="X49" s="82"/>
    </row>
    <row r="50" spans="5:24" s="28" customFormat="1" ht="15" x14ac:dyDescent="0.25">
      <c r="E50" s="83"/>
      <c r="F50" s="82"/>
      <c r="G50" s="84"/>
      <c r="H50" s="84"/>
      <c r="I50" s="84"/>
      <c r="J50" s="84"/>
      <c r="K50" s="84"/>
      <c r="L50" s="83"/>
      <c r="M50" s="82"/>
      <c r="N50" s="84"/>
      <c r="O50" s="84"/>
      <c r="P50" s="84"/>
      <c r="Q50" s="84"/>
      <c r="R50" s="84"/>
      <c r="S50" s="83"/>
      <c r="T50" s="82"/>
      <c r="U50" s="84"/>
      <c r="V50" s="84"/>
      <c r="W50" s="82"/>
      <c r="X50" s="82"/>
    </row>
    <row r="51" spans="5:24" s="28" customFormat="1" ht="15" x14ac:dyDescent="0.25">
      <c r="E51" s="83" t="s">
        <v>42</v>
      </c>
      <c r="F51" s="82"/>
      <c r="G51" s="84"/>
      <c r="H51" s="84"/>
      <c r="I51" s="84"/>
      <c r="J51" s="84"/>
      <c r="K51" s="84"/>
      <c r="L51" s="83" t="s">
        <v>42</v>
      </c>
      <c r="M51" s="82">
        <f>O14</f>
        <v>0</v>
      </c>
      <c r="N51" s="84"/>
      <c r="O51" s="84"/>
      <c r="P51" s="84"/>
      <c r="Q51" s="84"/>
      <c r="R51" s="84"/>
      <c r="S51" s="83" t="s">
        <v>42</v>
      </c>
      <c r="T51" s="82"/>
      <c r="U51" s="84"/>
      <c r="V51" s="84"/>
      <c r="W51" s="82">
        <f>AVERAGE(T51,M51,F51)</f>
        <v>0</v>
      </c>
      <c r="X51" s="82"/>
    </row>
    <row r="52" spans="5:24" s="28" customFormat="1" x14ac:dyDescent="0.2">
      <c r="H52" s="42"/>
    </row>
    <row r="53" spans="5:24" s="28" customFormat="1" x14ac:dyDescent="0.2">
      <c r="H53" s="42"/>
    </row>
    <row r="54" spans="5:24" s="28" customFormat="1" x14ac:dyDescent="0.2">
      <c r="H54" s="42"/>
    </row>
    <row r="55" spans="5:24" s="28" customFormat="1" x14ac:dyDescent="0.2">
      <c r="H55" s="42"/>
    </row>
    <row r="56" spans="5:24" s="28" customFormat="1" x14ac:dyDescent="0.2">
      <c r="H56" s="42"/>
    </row>
    <row r="57" spans="5:24" s="28" customFormat="1" x14ac:dyDescent="0.2">
      <c r="H57" s="42"/>
    </row>
    <row r="58" spans="5:24" s="28" customFormat="1" x14ac:dyDescent="0.2">
      <c r="H58" s="42"/>
    </row>
    <row r="59" spans="5:24" s="28" customFormat="1" x14ac:dyDescent="0.2">
      <c r="H59" s="42"/>
    </row>
    <row r="60" spans="5:24" s="28" customFormat="1" x14ac:dyDescent="0.2">
      <c r="H60" s="42"/>
    </row>
    <row r="61" spans="5:24" s="28" customFormat="1" x14ac:dyDescent="0.2">
      <c r="H61" s="42"/>
    </row>
    <row r="62" spans="5:24" s="28" customFormat="1" x14ac:dyDescent="0.2">
      <c r="H62" s="42"/>
    </row>
    <row r="63" spans="5:24" s="28" customFormat="1" x14ac:dyDescent="0.2">
      <c r="H63" s="42"/>
    </row>
    <row r="64" spans="5:24" s="28" customFormat="1" x14ac:dyDescent="0.2">
      <c r="H64" s="42"/>
    </row>
    <row r="65" spans="8:8" s="28" customFormat="1" x14ac:dyDescent="0.2">
      <c r="H65" s="42"/>
    </row>
    <row r="66" spans="8:8" s="28" customFormat="1" x14ac:dyDescent="0.2">
      <c r="H66" s="42"/>
    </row>
    <row r="67" spans="8:8" s="28" customFormat="1" x14ac:dyDescent="0.2">
      <c r="H67" s="42"/>
    </row>
    <row r="68" spans="8:8" s="28" customFormat="1" x14ac:dyDescent="0.2">
      <c r="H68" s="42"/>
    </row>
    <row r="69" spans="8:8" s="28" customFormat="1" x14ac:dyDescent="0.2">
      <c r="H69" s="42"/>
    </row>
    <row r="70" spans="8:8" s="28" customFormat="1" x14ac:dyDescent="0.2">
      <c r="H70" s="42"/>
    </row>
    <row r="71" spans="8:8" s="28" customFormat="1" x14ac:dyDescent="0.2">
      <c r="H71" s="42"/>
    </row>
    <row r="72" spans="8:8" s="28" customFormat="1" x14ac:dyDescent="0.2">
      <c r="H72" s="42"/>
    </row>
    <row r="73" spans="8:8" s="28" customFormat="1" x14ac:dyDescent="0.2">
      <c r="H73" s="42"/>
    </row>
    <row r="74" spans="8:8" s="28" customFormat="1" x14ac:dyDescent="0.2">
      <c r="H74" s="42"/>
    </row>
    <row r="75" spans="8:8" s="28" customFormat="1" x14ac:dyDescent="0.2">
      <c r="H75" s="42"/>
    </row>
    <row r="76" spans="8:8" s="28" customFormat="1" x14ac:dyDescent="0.2">
      <c r="H76" s="42"/>
    </row>
    <row r="77" spans="8:8" s="28" customFormat="1" x14ac:dyDescent="0.2">
      <c r="H77" s="42"/>
    </row>
    <row r="78" spans="8:8" s="28" customFormat="1" x14ac:dyDescent="0.2">
      <c r="H78" s="42"/>
    </row>
    <row r="79" spans="8:8" s="28" customFormat="1" x14ac:dyDescent="0.2">
      <c r="H79" s="42"/>
    </row>
    <row r="80" spans="8:8" s="28" customFormat="1" x14ac:dyDescent="0.2">
      <c r="H80" s="42"/>
    </row>
    <row r="81" spans="8:8" s="28" customFormat="1" x14ac:dyDescent="0.2">
      <c r="H81" s="42"/>
    </row>
    <row r="82" spans="8:8" s="28" customFormat="1" x14ac:dyDescent="0.2">
      <c r="H82" s="42"/>
    </row>
    <row r="83" spans="8:8" s="28" customFormat="1" x14ac:dyDescent="0.2">
      <c r="H83" s="42"/>
    </row>
    <row r="84" spans="8:8" s="28" customFormat="1" x14ac:dyDescent="0.2">
      <c r="H84" s="42"/>
    </row>
    <row r="85" spans="8:8" s="28" customFormat="1" x14ac:dyDescent="0.2">
      <c r="H85" s="42"/>
    </row>
    <row r="86" spans="8:8" s="28" customFormat="1" x14ac:dyDescent="0.2">
      <c r="H86" s="42"/>
    </row>
    <row r="87" spans="8:8" s="28" customFormat="1" x14ac:dyDescent="0.2">
      <c r="H87" s="42"/>
    </row>
    <row r="88" spans="8:8" s="28" customFormat="1" x14ac:dyDescent="0.2">
      <c r="H88" s="42"/>
    </row>
    <row r="89" spans="8:8" s="28" customFormat="1" x14ac:dyDescent="0.2">
      <c r="H89" s="42"/>
    </row>
    <row r="90" spans="8:8" s="28" customFormat="1" x14ac:dyDescent="0.2">
      <c r="H90" s="42"/>
    </row>
    <row r="91" spans="8:8" s="28" customFormat="1" x14ac:dyDescent="0.2">
      <c r="H91" s="42"/>
    </row>
    <row r="92" spans="8:8" s="28" customFormat="1" x14ac:dyDescent="0.2">
      <c r="H92" s="42"/>
    </row>
    <row r="93" spans="8:8" s="28" customFormat="1" x14ac:dyDescent="0.2">
      <c r="H93" s="42"/>
    </row>
    <row r="94" spans="8:8" s="28" customFormat="1" x14ac:dyDescent="0.2">
      <c r="H94" s="42"/>
    </row>
    <row r="95" spans="8:8" s="28" customFormat="1" x14ac:dyDescent="0.2">
      <c r="H95" s="42"/>
    </row>
    <row r="96" spans="8:8" s="28" customFormat="1" x14ac:dyDescent="0.2">
      <c r="H96" s="42"/>
    </row>
    <row r="97" spans="8:33" s="28" customFormat="1" x14ac:dyDescent="0.2">
      <c r="H97" s="42"/>
    </row>
    <row r="98" spans="8:33" s="28" customFormat="1" x14ac:dyDescent="0.2">
      <c r="H98" s="42"/>
    </row>
    <row r="99" spans="8:33" s="28" customFormat="1" x14ac:dyDescent="0.2">
      <c r="H99" s="42"/>
    </row>
    <row r="100" spans="8:33" s="28" customFormat="1" x14ac:dyDescent="0.2">
      <c r="H100" s="42"/>
    </row>
    <row r="101" spans="8:33" s="28" customFormat="1" x14ac:dyDescent="0.2">
      <c r="H101" s="42"/>
    </row>
    <row r="102" spans="8:33" x14ac:dyDescent="0.2">
      <c r="Y102" s="28"/>
      <c r="Z102" s="28"/>
      <c r="AA102" s="28"/>
      <c r="AB102" s="28"/>
      <c r="AC102" s="28"/>
      <c r="AD102" s="28"/>
      <c r="AE102" s="28"/>
      <c r="AF102" s="28"/>
      <c r="AG102" s="28"/>
    </row>
    <row r="103" spans="8:33" x14ac:dyDescent="0.2">
      <c r="Y103" s="28"/>
      <c r="Z103" s="28"/>
      <c r="AA103" s="28"/>
      <c r="AB103" s="28"/>
      <c r="AC103" s="28"/>
      <c r="AD103" s="28"/>
      <c r="AE103" s="28"/>
      <c r="AF103" s="28"/>
      <c r="AG103" s="28"/>
    </row>
  </sheetData>
  <mergeCells count="90">
    <mergeCell ref="B2:V2"/>
    <mergeCell ref="Y2:AF2"/>
    <mergeCell ref="C12:H12"/>
    <mergeCell ref="C13:F13"/>
    <mergeCell ref="J13:M13"/>
    <mergeCell ref="Q13:T13"/>
    <mergeCell ref="Q17:T17"/>
    <mergeCell ref="C14:F14"/>
    <mergeCell ref="J14:M14"/>
    <mergeCell ref="Q14:T14"/>
    <mergeCell ref="C15:F15"/>
    <mergeCell ref="J15:M15"/>
    <mergeCell ref="Q15:T15"/>
    <mergeCell ref="Z19:AF19"/>
    <mergeCell ref="C20:F20"/>
    <mergeCell ref="J20:M20"/>
    <mergeCell ref="Q20:T20"/>
    <mergeCell ref="Y15:AE15"/>
    <mergeCell ref="C18:F18"/>
    <mergeCell ref="J18:M18"/>
    <mergeCell ref="Q18:T18"/>
    <mergeCell ref="C19:F19"/>
    <mergeCell ref="J19:M19"/>
    <mergeCell ref="Q19:T19"/>
    <mergeCell ref="C16:F16"/>
    <mergeCell ref="J16:M16"/>
    <mergeCell ref="Q16:T16"/>
    <mergeCell ref="C17:F17"/>
    <mergeCell ref="J17:M17"/>
    <mergeCell ref="C24:F24"/>
    <mergeCell ref="J24:M24"/>
    <mergeCell ref="Q24:T24"/>
    <mergeCell ref="Z24:AF24"/>
    <mergeCell ref="C21:F21"/>
    <mergeCell ref="J21:M21"/>
    <mergeCell ref="Q21:T21"/>
    <mergeCell ref="Z21:AF21"/>
    <mergeCell ref="C22:F22"/>
    <mergeCell ref="J22:M22"/>
    <mergeCell ref="Q22:T22"/>
    <mergeCell ref="Z22:AF22"/>
    <mergeCell ref="C23:F23"/>
    <mergeCell ref="J23:M23"/>
    <mergeCell ref="Q23:T23"/>
    <mergeCell ref="Z23:AF23"/>
    <mergeCell ref="C25:F25"/>
    <mergeCell ref="J25:M25"/>
    <mergeCell ref="Q25:T25"/>
    <mergeCell ref="Z25:AF25"/>
    <mergeCell ref="Z35:AF35"/>
    <mergeCell ref="C28:F28"/>
    <mergeCell ref="J28:M28"/>
    <mergeCell ref="Q28:T28"/>
    <mergeCell ref="Z28:AF28"/>
    <mergeCell ref="C26:F26"/>
    <mergeCell ref="J26:M26"/>
    <mergeCell ref="Q26:T26"/>
    <mergeCell ref="Z26:AF26"/>
    <mergeCell ref="Z37:AF37"/>
    <mergeCell ref="C27:F27"/>
    <mergeCell ref="J27:M27"/>
    <mergeCell ref="Q27:T27"/>
    <mergeCell ref="Z27:AF27"/>
    <mergeCell ref="U36:V36"/>
    <mergeCell ref="C29:F29"/>
    <mergeCell ref="J29:M29"/>
    <mergeCell ref="Q29:T29"/>
    <mergeCell ref="Z29:AF29"/>
    <mergeCell ref="Z33:AF33"/>
    <mergeCell ref="C30:F30"/>
    <mergeCell ref="J30:M30"/>
    <mergeCell ref="Q30:T30"/>
    <mergeCell ref="Z30:AF30"/>
    <mergeCell ref="Z32:AF32"/>
    <mergeCell ref="G38:H38"/>
    <mergeCell ref="U38:V38"/>
    <mergeCell ref="AA38:AC38"/>
    <mergeCell ref="C34:H34"/>
    <mergeCell ref="J34:O34"/>
    <mergeCell ref="Q34:V34"/>
    <mergeCell ref="Z34:AF34"/>
    <mergeCell ref="G37:H37"/>
    <mergeCell ref="N37:O37"/>
    <mergeCell ref="U37:V37"/>
    <mergeCell ref="G35:H35"/>
    <mergeCell ref="N35:O35"/>
    <mergeCell ref="U35:V35"/>
    <mergeCell ref="G36:H36"/>
    <mergeCell ref="N36:O36"/>
    <mergeCell ref="Z36:AF3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83"/>
      <c r="D6" s="171" t="s">
        <v>78</v>
      </c>
      <c r="E6" s="171"/>
      <c r="F6" s="171"/>
      <c r="G6" s="171"/>
      <c r="H6" s="81" t="s">
        <v>77</v>
      </c>
    </row>
    <row r="7" spans="3:8" x14ac:dyDescent="0.25">
      <c r="C7" s="83"/>
      <c r="D7" s="81" t="s">
        <v>11</v>
      </c>
      <c r="E7" s="81" t="s">
        <v>14</v>
      </c>
      <c r="F7" s="81" t="s">
        <v>15</v>
      </c>
      <c r="G7" s="81" t="s">
        <v>45</v>
      </c>
      <c r="H7" s="81"/>
    </row>
    <row r="8" spans="3:8" x14ac:dyDescent="0.25">
      <c r="C8" s="83" t="s">
        <v>46</v>
      </c>
      <c r="D8" s="82"/>
      <c r="E8" s="82">
        <f ca="1">Surface!M44</f>
        <v>18.759265608800291</v>
      </c>
      <c r="F8" s="82"/>
      <c r="G8" s="82">
        <f ca="1">Surface!W44</f>
        <v>18.759265608800291</v>
      </c>
      <c r="H8" s="82">
        <f ca="1">Bulk!AA31</f>
        <v>1.5157165665103984</v>
      </c>
    </row>
    <row r="9" spans="3:8" x14ac:dyDescent="0.25">
      <c r="C9" s="83" t="s">
        <v>47</v>
      </c>
      <c r="D9" s="82"/>
      <c r="E9" s="82">
        <f ca="1">Surface!M45</f>
        <v>36.364149043762694</v>
      </c>
      <c r="F9" s="82"/>
      <c r="G9" s="82">
        <f ca="1">Surface!W45</f>
        <v>36.364149043762694</v>
      </c>
      <c r="H9" s="82">
        <f ca="1">Bulk!AA32</f>
        <v>16.000000000000007</v>
      </c>
    </row>
    <row r="10" spans="3:8" x14ac:dyDescent="0.25">
      <c r="C10" s="83" t="s">
        <v>48</v>
      </c>
      <c r="D10" s="82"/>
      <c r="E10" s="82">
        <f ca="1">Surface!M46</f>
        <v>57.657562981810919</v>
      </c>
      <c r="F10" s="82"/>
      <c r="G10" s="82">
        <f ca="1">Surface!W46</f>
        <v>57.657562981810919</v>
      </c>
      <c r="H10" s="82">
        <f ca="1">Bulk!AA33</f>
        <v>35.49870327677619</v>
      </c>
    </row>
    <row r="11" spans="3:8" x14ac:dyDescent="0.25">
      <c r="C11" s="83" t="s">
        <v>49</v>
      </c>
      <c r="D11" s="82"/>
      <c r="E11" s="82">
        <f ca="1">Surface!M47</f>
        <v>62.351807982533408</v>
      </c>
      <c r="F11" s="82"/>
      <c r="G11" s="82">
        <f ca="1">Surface!W47</f>
        <v>62.351807982533408</v>
      </c>
      <c r="H11" s="82">
        <f ca="1">Bulk!AA34</f>
        <v>38.800515744059034</v>
      </c>
    </row>
    <row r="12" spans="3:8" x14ac:dyDescent="0.25">
      <c r="C12" s="83"/>
      <c r="D12" s="82"/>
      <c r="E12" s="82"/>
      <c r="F12" s="82"/>
      <c r="G12" s="82"/>
      <c r="H12" s="82"/>
    </row>
    <row r="13" spans="3:8" x14ac:dyDescent="0.25">
      <c r="C13" s="83" t="s">
        <v>50</v>
      </c>
      <c r="D13" s="82"/>
      <c r="E13" s="82">
        <f ca="1">Surface!M49</f>
        <v>1.7620119938412007</v>
      </c>
      <c r="F13" s="82"/>
      <c r="G13" s="82">
        <f ca="1">Surface!W49</f>
        <v>1.7620119938412007</v>
      </c>
      <c r="H13" s="82">
        <f ca="1">Bulk!AA36</f>
        <v>6.3873661204908343</v>
      </c>
    </row>
    <row r="14" spans="3:8" x14ac:dyDescent="0.25">
      <c r="C14" s="83" t="s">
        <v>51</v>
      </c>
      <c r="D14" s="82"/>
      <c r="E14" s="82">
        <f>Surface!M51</f>
        <v>0</v>
      </c>
      <c r="F14" s="82"/>
      <c r="G14" s="82">
        <f>Surface!W51</f>
        <v>0</v>
      </c>
      <c r="H14" s="83"/>
    </row>
    <row r="15" spans="3:8" x14ac:dyDescent="0.25">
      <c r="C15" s="83"/>
      <c r="D15" s="83"/>
      <c r="E15" s="83"/>
      <c r="F15" s="83"/>
      <c r="G15" s="83"/>
      <c r="H15" s="83"/>
    </row>
    <row r="16" spans="3:8" x14ac:dyDescent="0.25">
      <c r="C16" s="83" t="s">
        <v>52</v>
      </c>
      <c r="D16" s="83"/>
      <c r="E16" s="83"/>
      <c r="F16" s="83"/>
      <c r="G16" s="83"/>
      <c r="H16" s="82">
        <f>Bulk!AA37</f>
        <v>82</v>
      </c>
    </row>
    <row r="17" spans="3:8" x14ac:dyDescent="0.25">
      <c r="C17" s="83" t="s">
        <v>53</v>
      </c>
      <c r="D17" s="83"/>
      <c r="E17" s="83"/>
      <c r="F17" s="83"/>
      <c r="G17" s="83"/>
      <c r="H17" s="82">
        <f>Bulk!AA38</f>
        <v>17.5</v>
      </c>
    </row>
    <row r="18" spans="3:8" x14ac:dyDescent="0.25">
      <c r="C18" s="83" t="s">
        <v>54</v>
      </c>
      <c r="D18" s="83"/>
      <c r="E18" s="83"/>
      <c r="F18" s="83"/>
      <c r="G18" s="83"/>
      <c r="H18" s="82">
        <f>Bulk!AA39</f>
        <v>0.5</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s="87" t="s">
        <v>55</v>
      </c>
    </row>
    <row r="2" spans="1:1" x14ac:dyDescent="0.25">
      <c r="A2" s="87"/>
    </row>
    <row r="3" spans="1:1" x14ac:dyDescent="0.25">
      <c r="A3" s="87" t="s">
        <v>79</v>
      </c>
    </row>
    <row r="4" spans="1:1" x14ac:dyDescent="0.25">
      <c r="A4" s="87"/>
    </row>
    <row r="5" spans="1:1" x14ac:dyDescent="0.25">
      <c r="A5" s="87" t="s">
        <v>58</v>
      </c>
    </row>
    <row r="6" spans="1:1" x14ac:dyDescent="0.25">
      <c r="A6" s="87"/>
    </row>
    <row r="7" spans="1:1" x14ac:dyDescent="0.25">
      <c r="A7" s="87" t="s">
        <v>56</v>
      </c>
    </row>
    <row r="8" spans="1:1" x14ac:dyDescent="0.25">
      <c r="A8" s="87"/>
    </row>
    <row r="9" spans="1:1" x14ac:dyDescent="0.25">
      <c r="A9" s="8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Bulk</vt:lpstr>
      <vt:lpstr>Surface</vt:lpstr>
      <vt:lpstr>Summary</vt:lpstr>
      <vt:lpstr>readme</vt:lpstr>
      <vt:lpstr>Dist Chart</vt:lpstr>
      <vt:lpstr>Bulk!Print_Area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dcterms:created xsi:type="dcterms:W3CDTF">2013-10-08T21:21:00Z</dcterms:created>
  <dcterms:modified xsi:type="dcterms:W3CDTF">2014-12-19T16:31:36Z</dcterms:modified>
</cp:coreProperties>
</file>