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32765 Susitna April - June 2014\5. Field Work\Field Data Non GIS Processed\GEOMORPHIC REACHES - QC2\MR-6 (122.7-148.4)\"/>
    </mc:Choice>
  </mc:AlternateContent>
  <bookViews>
    <workbookView xWindow="-15" yWindow="-15" windowWidth="22620" windowHeight="5010" activeTab="2"/>
  </bookViews>
  <sheets>
    <sheet name="Datasheet" sheetId="8" r:id="rId1"/>
    <sheet name="S1A and S1B Lab Results" sheetId="7" r:id="rId2"/>
    <sheet name="Dist Chart" sheetId="5" r:id="rId3"/>
    <sheet name="Summary" sheetId="3" r:id="rId4"/>
    <sheet name="readme" sheetId="6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AA37" i="7" l="1"/>
  <c r="AA38" i="7"/>
  <c r="AA34" i="7"/>
  <c r="AA33" i="7"/>
  <c r="AA39" i="7"/>
  <c r="AA32" i="7" l="1"/>
  <c r="AA36" i="7" s="1"/>
  <c r="E8" i="3"/>
  <c r="E16" i="3"/>
  <c r="E15" i="3"/>
  <c r="E10" i="3" l="1"/>
  <c r="E11" i="3"/>
  <c r="E14" i="3"/>
  <c r="E13" i="3" l="1"/>
  <c r="E9" i="3"/>
</calcChain>
</file>

<file path=xl/sharedStrings.xml><?xml version="1.0" encoding="utf-8"?>
<sst xmlns="http://schemas.openxmlformats.org/spreadsheetml/2006/main" count="51" uniqueCount="50">
  <si>
    <t>Comments:</t>
  </si>
  <si>
    <t>Size (mm)</t>
  </si>
  <si>
    <t>Results Analysis</t>
  </si>
  <si>
    <t>River:</t>
  </si>
  <si>
    <t>D%</t>
  </si>
  <si>
    <t>Gr</t>
  </si>
  <si>
    <t>%Gravel</t>
  </si>
  <si>
    <t>%Sand</t>
  </si>
  <si>
    <t>%Silt/Clay</t>
  </si>
  <si>
    <t>D16 (mm)</t>
  </si>
  <si>
    <t>D50 (mm)</t>
  </si>
  <si>
    <t>D84 (mm)</t>
  </si>
  <si>
    <t>D90 (mm)</t>
  </si>
  <si>
    <t>Gr (-)</t>
  </si>
  <si>
    <t>% Gravel</t>
  </si>
  <si>
    <t>% Sand</t>
  </si>
  <si>
    <t>% Silt/Clay</t>
  </si>
  <si>
    <t>Sheets:</t>
  </si>
  <si>
    <t>Dist Chart—Sediment distribution curves for surface and subsurface samples</t>
  </si>
  <si>
    <t>Summary—Summarized data from subsurface and surface samples.  Data includes significant grain sizes, gradation coefficient, and percent sand, percent gravel, and percent silt/clay</t>
  </si>
  <si>
    <t xml:space="preserve">  Northing / Lat:</t>
  </si>
  <si>
    <t xml:space="preserve">  Easting / Long:</t>
  </si>
  <si>
    <t>Susitna</t>
  </si>
  <si>
    <t>MDH</t>
  </si>
  <si>
    <t>MDH, RAV</t>
  </si>
  <si>
    <t>Bank Samples</t>
  </si>
  <si>
    <t>Bank Profile Log</t>
  </si>
  <si>
    <t>Date and Time:</t>
  </si>
  <si>
    <t>X-Sec / PRM:</t>
  </si>
  <si>
    <t>Field Book #:</t>
  </si>
  <si>
    <t>Sampled by:</t>
  </si>
  <si>
    <t>Bank Height:</t>
  </si>
  <si>
    <t>Failure Mode:</t>
  </si>
  <si>
    <t>Root Depth (Ft)</t>
  </si>
  <si>
    <t>Bank Angle (deg)</t>
  </si>
  <si>
    <t>&amp; Finer</t>
  </si>
  <si>
    <t>sampled bank</t>
  </si>
  <si>
    <t>Sample Number:</t>
  </si>
  <si>
    <t>Bank Samples:</t>
  </si>
  <si>
    <t>2 total</t>
  </si>
  <si>
    <t>Bank on arrival</t>
  </si>
  <si>
    <t>OFP Surface</t>
  </si>
  <si>
    <t>2'</t>
  </si>
  <si>
    <t>vertical</t>
  </si>
  <si>
    <t>S1A &amp; S1B</t>
  </si>
  <si>
    <t>n estimate overbank = 0.06 - 0.12</t>
  </si>
  <si>
    <t>NOTE:  lab results reported as SS-16, however, these results represent the combined S1A and S1B samples.  Combined in error at the lab.</t>
  </si>
  <si>
    <t xml:space="preserve">S1A and S1B Lab Results —Electronic version of field data information as well as sample lab sieve size analysis as described in ISR study 6.6 section 4.1.2.9.  </t>
  </si>
  <si>
    <t>Datasheet — Electronic version of the field datasheet</t>
  </si>
  <si>
    <t xml:space="preserve">  Cantilever - 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</si>
</sst>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.0%"/>
    <numFmt numFmtId="166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i/>
      <sz val="8"/>
      <color theme="1"/>
      <name val="Arial"/>
      <family val="2"/>
    </font>
    <font>
      <i/>
      <sz val="11"/>
      <color theme="1"/>
      <name val="Arial"/>
      <family val="2"/>
    </font>
    <font>
      <u/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quotePrefix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3" fontId="2" fillId="0" borderId="3" xfId="0" applyNumberFormat="1" applyFont="1" applyBorder="1"/>
    <xf numFmtId="0" fontId="2" fillId="0" borderId="2" xfId="0" quotePrefix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 vertical="center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/>
    <xf numFmtId="0" fontId="11" fillId="0" borderId="0" xfId="0" applyFont="1" applyFill="1"/>
    <xf numFmtId="0" fontId="9" fillId="0" borderId="0" xfId="0" applyFont="1" applyAlignment="1">
      <alignment vertical="top" wrapText="1"/>
    </xf>
    <xf numFmtId="164" fontId="2" fillId="3" borderId="3" xfId="0" applyNumberFormat="1" applyFont="1" applyFill="1" applyBorder="1" applyAlignment="1">
      <alignment horizontal="left"/>
    </xf>
    <xf numFmtId="164" fontId="2" fillId="3" borderId="3" xfId="0" quotePrefix="1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164" fontId="2" fillId="0" borderId="0" xfId="0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quotePrefix="1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0" xfId="0" quotePrefix="1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Border="1"/>
    <xf numFmtId="165" fontId="2" fillId="0" borderId="0" xfId="1" applyNumberFormat="1" applyFont="1" applyBorder="1"/>
    <xf numFmtId="0" fontId="5" fillId="0" borderId="0" xfId="0" applyFont="1" applyBorder="1"/>
    <xf numFmtId="0" fontId="2" fillId="0" borderId="1" xfId="0" applyFont="1" applyBorder="1" applyAlignment="1">
      <alignment horizontal="right" vertical="center"/>
    </xf>
    <xf numFmtId="20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right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10" fillId="0" borderId="0" xfId="0" applyFont="1" applyBorder="1" applyAlignment="1"/>
    <xf numFmtId="0" fontId="12" fillId="0" borderId="0" xfId="0" applyFont="1" applyBorder="1" applyAlignment="1">
      <alignment vertical="top"/>
    </xf>
    <xf numFmtId="0" fontId="9" fillId="0" borderId="0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right"/>
    </xf>
    <xf numFmtId="166" fontId="2" fillId="0" borderId="3" xfId="0" applyNumberFormat="1" applyFont="1" applyBorder="1"/>
    <xf numFmtId="0" fontId="2" fillId="0" borderId="0" xfId="0" quotePrefix="1" applyFont="1" applyBorder="1" applyAlignment="1">
      <alignment horizontal="left"/>
    </xf>
    <xf numFmtId="0" fontId="2" fillId="0" borderId="2" xfId="0" applyFont="1" applyBorder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147.5</a:t>
            </a:r>
            <a:endParaRPr lang="en-US"/>
          </a:p>
        </c:rich>
      </c:tx>
      <c:layout>
        <c:manualLayout>
          <c:xMode val="edge"/>
          <c:yMode val="edge"/>
          <c:x val="0.34829683623835345"/>
          <c:y val="3.642587872391205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0"/>
          <c:order val="10"/>
          <c:tx>
            <c:v>Bank S1A &amp; S1B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'S1A and S1B Lab Results'!$Z$9:$Z$26</c:f>
              <c:numCache>
                <c:formatCode>0.0</c:formatCode>
                <c:ptCount val="18"/>
                <c:pt idx="0">
                  <c:v>360</c:v>
                </c:pt>
                <c:pt idx="1">
                  <c:v>256</c:v>
                </c:pt>
                <c:pt idx="2">
                  <c:v>180</c:v>
                </c:pt>
                <c:pt idx="3">
                  <c:v>128</c:v>
                </c:pt>
                <c:pt idx="4">
                  <c:v>90</c:v>
                </c:pt>
                <c:pt idx="5">
                  <c:v>64</c:v>
                </c:pt>
                <c:pt idx="6">
                  <c:v>45</c:v>
                </c:pt>
                <c:pt idx="7">
                  <c:v>32</c:v>
                </c:pt>
                <c:pt idx="8">
                  <c:v>22.5</c:v>
                </c:pt>
                <c:pt idx="9">
                  <c:v>16</c:v>
                </c:pt>
                <c:pt idx="10">
                  <c:v>8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0.5</c:v>
                </c:pt>
                <c:pt idx="15" formatCode="General">
                  <c:v>0.25</c:v>
                </c:pt>
                <c:pt idx="16" formatCode="General">
                  <c:v>0.125</c:v>
                </c:pt>
                <c:pt idx="17" formatCode="General">
                  <c:v>6.25E-2</c:v>
                </c:pt>
              </c:numCache>
            </c:numRef>
          </c:xVal>
          <c:yVal>
            <c:numRef>
              <c:f>'S1A and S1B Lab Results'!$AA$9:$AA$26</c:f>
              <c:numCache>
                <c:formatCode>_(* #,##0.00_);_(* \(#,##0.00\);_(* "-"??_);_(@_)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 formatCode="_(* #,##0.0_);_(* \(#,##0.0\);_(* &quot;-&quot;??_);_(@_)">
                  <c:v>100</c:v>
                </c:pt>
                <c:pt idx="14" formatCode="_(* #,##0.0_);_(* \(#,##0.0\);_(* &quot;-&quot;??_);_(@_)">
                  <c:v>99</c:v>
                </c:pt>
                <c:pt idx="15" formatCode="_(* #,##0.0_);_(* \(#,##0.0\);_(* &quot;-&quot;??_);_(@_)">
                  <c:v>83</c:v>
                </c:pt>
                <c:pt idx="16" formatCode="_(* #,##0.0_);_(* \(#,##0.0\);_(* &quot;-&quot;??_);_(@_)">
                  <c:v>53</c:v>
                </c:pt>
                <c:pt idx="17" formatCode="_(* #,##0.0_);_(* \(#,##0.0\);_(* &quot;-&quot;??_);_(@_)">
                  <c:v>31.7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265432"/>
        <c:axId val="419265824"/>
      </c:scatterChart>
      <c:valAx>
        <c:axId val="419265432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419265824"/>
        <c:crosses val="autoZero"/>
        <c:crossBetween val="midCat"/>
        <c:majorUnit val="10"/>
        <c:minorUnit val="10"/>
      </c:valAx>
      <c:valAx>
        <c:axId val="41926582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419265432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67004377249297875"/>
          <c:y val="0.14294236956963741"/>
          <c:w val="0.20037306827861248"/>
          <c:h val="3.67347601639109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152400</xdr:colOff>
      <xdr:row>45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0" cy="868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22861</xdr:colOff>
      <xdr:row>0</xdr:row>
      <xdr:rowOff>0</xdr:rowOff>
    </xdr:from>
    <xdr:ext cx="1981200" cy="444221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2461" y="0"/>
          <a:ext cx="1981200" cy="444221"/>
        </a:xfrm>
        <a:prstGeom prst="rect">
          <a:avLst/>
        </a:prstGeom>
      </xdr:spPr>
    </xdr:pic>
    <xdr:clientData/>
  </xdr:oneCellAnchor>
  <xdr:oneCellAnchor>
    <xdr:from>
      <xdr:col>8</xdr:col>
      <xdr:colOff>367664</xdr:colOff>
      <xdr:row>0</xdr:row>
      <xdr:rowOff>0</xdr:rowOff>
    </xdr:from>
    <xdr:ext cx="661036" cy="711491"/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776084" y="0"/>
          <a:ext cx="661036" cy="711491"/>
        </a:xfrm>
        <a:prstGeom prst="rect">
          <a:avLst/>
        </a:prstGeom>
      </xdr:spPr>
    </xdr:pic>
    <xdr:clientData/>
  </xdr:oneCellAnchor>
  <xdr:twoCellAnchor editAs="oneCell">
    <xdr:from>
      <xdr:col>10</xdr:col>
      <xdr:colOff>0</xdr:colOff>
      <xdr:row>0</xdr:row>
      <xdr:rowOff>0</xdr:rowOff>
    </xdr:from>
    <xdr:to>
      <xdr:col>22</xdr:col>
      <xdr:colOff>281940</xdr:colOff>
      <xdr:row>53</xdr:row>
      <xdr:rowOff>91440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0660" y="0"/>
          <a:ext cx="7772400" cy="1005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441" y="5591270"/>
          <a:ext cx="7235205" cy="386097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532" y="5585167"/>
          <a:ext cx="6962406" cy="400001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SWW-T31231%20Susitna_new_July2013/TributarySedimentModels/GoldCreek/Sediment%20Data/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Transport Rating curv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6" sqref="P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7"/>
  <sheetViews>
    <sheetView workbookViewId="0">
      <selection activeCell="E18" sqref="E17:E18"/>
    </sheetView>
  </sheetViews>
  <sheetFormatPr defaultColWidth="8.85546875" defaultRowHeight="14.25" x14ac:dyDescent="0.2"/>
  <cols>
    <col min="1" max="1" width="8.85546875" style="1"/>
    <col min="2" max="2" width="16" style="1" customWidth="1"/>
    <col min="3" max="4" width="12.7109375" style="1" customWidth="1"/>
    <col min="5" max="5" width="14.28515625" style="1" customWidth="1"/>
    <col min="6" max="6" width="17.28515625" style="1" customWidth="1"/>
    <col min="7" max="7" width="11.7109375" style="1" customWidth="1"/>
    <col min="8" max="8" width="11.28515625" style="1" customWidth="1"/>
    <col min="9" max="9" width="15.140625" style="1" customWidth="1"/>
    <col min="10" max="10" width="12.7109375" style="1" customWidth="1"/>
    <col min="11" max="12" width="9.140625" style="1" customWidth="1"/>
    <col min="13" max="13" width="8.85546875" style="1"/>
    <col min="14" max="14" width="11" style="1" customWidth="1"/>
    <col min="15" max="26" width="8.85546875" style="1"/>
    <col min="27" max="27" width="9.42578125" style="1" customWidth="1"/>
    <col min="28" max="16384" width="8.85546875" style="1"/>
  </cols>
  <sheetData>
    <row r="1" spans="2:28" ht="18" x14ac:dyDescent="0.25">
      <c r="Z1" s="70" t="s">
        <v>2</v>
      </c>
      <c r="AA1" s="70"/>
      <c r="AB1"/>
    </row>
    <row r="2" spans="2:28" ht="23.25" x14ac:dyDescent="0.35">
      <c r="B2" s="71" t="s">
        <v>26</v>
      </c>
      <c r="C2" s="71"/>
      <c r="D2" s="71"/>
      <c r="E2" s="71"/>
      <c r="F2" s="71"/>
      <c r="G2" s="71"/>
      <c r="H2" s="71"/>
      <c r="I2" s="71"/>
      <c r="J2" s="71"/>
      <c r="AB2"/>
    </row>
    <row r="3" spans="2:28" ht="14.45" customHeight="1" x14ac:dyDescent="0.25">
      <c r="B3" s="34" t="s">
        <v>27</v>
      </c>
      <c r="C3" s="66">
        <v>41845</v>
      </c>
      <c r="D3" s="59"/>
      <c r="E3" s="2"/>
      <c r="F3" s="34" t="s">
        <v>20</v>
      </c>
      <c r="G3" s="34">
        <v>3222953.8</v>
      </c>
      <c r="H3" s="2"/>
      <c r="I3" s="2"/>
      <c r="J3" s="3"/>
      <c r="X3" s="72" t="s">
        <v>46</v>
      </c>
      <c r="Y3" s="72"/>
      <c r="Z3" s="72"/>
      <c r="AA3" s="72"/>
      <c r="AB3"/>
    </row>
    <row r="4" spans="2:28" ht="15" x14ac:dyDescent="0.25">
      <c r="B4" s="43" t="s">
        <v>3</v>
      </c>
      <c r="C4" s="60" t="s">
        <v>22</v>
      </c>
      <c r="D4" s="39"/>
      <c r="E4" s="4"/>
      <c r="F4" s="43" t="s">
        <v>21</v>
      </c>
      <c r="G4" s="43">
        <v>1720723.4</v>
      </c>
      <c r="H4" s="4"/>
      <c r="I4" s="4"/>
      <c r="J4" s="3"/>
      <c r="X4" s="72"/>
      <c r="Y4" s="72"/>
      <c r="Z4" s="72"/>
      <c r="AA4" s="72"/>
      <c r="AB4"/>
    </row>
    <row r="5" spans="2:28" ht="15" x14ac:dyDescent="0.25">
      <c r="B5" s="43" t="s">
        <v>28</v>
      </c>
      <c r="C5" s="43">
        <v>147.5</v>
      </c>
      <c r="D5" s="5"/>
      <c r="E5" s="4"/>
      <c r="F5" s="11" t="s">
        <v>31</v>
      </c>
      <c r="G5" s="43"/>
      <c r="H5" s="4"/>
      <c r="I5" s="4"/>
      <c r="J5" s="3"/>
      <c r="X5" s="72"/>
      <c r="Y5" s="72"/>
      <c r="Z5" s="72"/>
      <c r="AA5" s="72"/>
      <c r="AB5"/>
    </row>
    <row r="6" spans="2:28" ht="15" x14ac:dyDescent="0.25">
      <c r="B6" s="43" t="s">
        <v>29</v>
      </c>
      <c r="C6" s="43" t="s">
        <v>23</v>
      </c>
      <c r="D6" s="4"/>
      <c r="E6" s="4"/>
      <c r="F6" s="15" t="s">
        <v>32</v>
      </c>
      <c r="G6" s="69" t="s">
        <v>49</v>
      </c>
      <c r="I6" s="4"/>
      <c r="J6" s="3"/>
      <c r="X6" s="72"/>
      <c r="Y6" s="72"/>
      <c r="Z6" s="72"/>
      <c r="AA6" s="72"/>
      <c r="AB6"/>
    </row>
    <row r="7" spans="2:28" ht="15" x14ac:dyDescent="0.25">
      <c r="B7" s="43" t="s">
        <v>30</v>
      </c>
      <c r="C7" s="43" t="s">
        <v>24</v>
      </c>
      <c r="D7" s="4"/>
      <c r="E7" s="4"/>
      <c r="F7" s="44" t="s">
        <v>33</v>
      </c>
      <c r="G7" s="44" t="s">
        <v>42</v>
      </c>
      <c r="H7" s="4"/>
      <c r="I7" s="4"/>
      <c r="J7" s="3"/>
      <c r="AB7"/>
    </row>
    <row r="8" spans="2:28" ht="15" x14ac:dyDescent="0.25">
      <c r="B8" s="58" t="s">
        <v>0</v>
      </c>
      <c r="C8" s="43" t="s">
        <v>41</v>
      </c>
      <c r="D8" s="4"/>
      <c r="E8" s="4"/>
      <c r="F8" s="45" t="s">
        <v>34</v>
      </c>
      <c r="G8" s="44" t="s">
        <v>43</v>
      </c>
      <c r="H8" s="4"/>
      <c r="I8" s="4"/>
      <c r="J8" s="3"/>
      <c r="AA8" s="13" t="s">
        <v>35</v>
      </c>
      <c r="AB8"/>
    </row>
    <row r="9" spans="2:28" ht="15" x14ac:dyDescent="0.25">
      <c r="B9" s="43" t="s">
        <v>37</v>
      </c>
      <c r="C9" s="4" t="s">
        <v>44</v>
      </c>
      <c r="D9" s="4"/>
      <c r="E9" s="4"/>
      <c r="F9" s="11" t="s">
        <v>38</v>
      </c>
      <c r="G9" s="15" t="s">
        <v>39</v>
      </c>
      <c r="H9" s="4"/>
      <c r="I9" s="4"/>
      <c r="J9" s="3"/>
      <c r="Z9" s="25">
        <v>360</v>
      </c>
      <c r="AA9" s="14">
        <v>100</v>
      </c>
      <c r="AB9"/>
    </row>
    <row r="10" spans="2:28" ht="15" x14ac:dyDescent="0.25">
      <c r="B10" s="4"/>
      <c r="C10" s="4" t="s">
        <v>45</v>
      </c>
      <c r="D10" s="4"/>
      <c r="E10" s="4"/>
      <c r="F10" s="2"/>
      <c r="G10" s="2"/>
      <c r="H10" s="2"/>
      <c r="I10" s="2"/>
      <c r="J10" s="3"/>
      <c r="Z10" s="25">
        <v>256</v>
      </c>
      <c r="AA10" s="14">
        <v>100</v>
      </c>
      <c r="AB10"/>
    </row>
    <row r="11" spans="2:28" ht="18" x14ac:dyDescent="0.25">
      <c r="B11" s="61"/>
      <c r="C11" s="19">
        <v>8591</v>
      </c>
      <c r="D11" s="68" t="s">
        <v>40</v>
      </c>
      <c r="E11" s="61"/>
      <c r="F11" s="3"/>
      <c r="G11" s="3"/>
      <c r="H11" s="3"/>
      <c r="I11" s="3"/>
      <c r="Z11" s="25">
        <v>180</v>
      </c>
      <c r="AA11" s="14">
        <v>100</v>
      </c>
      <c r="AB11"/>
    </row>
    <row r="12" spans="2:28" ht="15" x14ac:dyDescent="0.25">
      <c r="B12" s="19"/>
      <c r="C12" s="19">
        <v>8592</v>
      </c>
      <c r="D12" s="68" t="s">
        <v>36</v>
      </c>
      <c r="E12" s="19"/>
      <c r="F12" s="3"/>
      <c r="G12" s="8"/>
      <c r="H12" s="3"/>
      <c r="I12" s="3"/>
      <c r="Z12" s="25">
        <v>128</v>
      </c>
      <c r="AA12" s="14">
        <v>100</v>
      </c>
      <c r="AB12"/>
    </row>
    <row r="13" spans="2:28" ht="15" x14ac:dyDescent="0.25">
      <c r="B13" s="12"/>
      <c r="C13" s="20"/>
      <c r="D13" s="20"/>
      <c r="E13" s="20"/>
      <c r="F13" s="3"/>
      <c r="G13" s="8"/>
      <c r="H13" s="46"/>
      <c r="I13" s="3"/>
      <c r="Z13" s="26">
        <v>90</v>
      </c>
      <c r="AA13" s="14">
        <v>100</v>
      </c>
      <c r="AB13"/>
    </row>
    <row r="14" spans="2:28" ht="15" x14ac:dyDescent="0.25">
      <c r="B14" s="12"/>
      <c r="C14" s="20"/>
      <c r="D14" s="20"/>
      <c r="E14" s="21"/>
      <c r="F14" s="3"/>
      <c r="G14" s="8"/>
      <c r="H14" s="3"/>
      <c r="I14" s="3"/>
      <c r="Z14" s="26">
        <v>64</v>
      </c>
      <c r="AA14" s="14">
        <v>100</v>
      </c>
      <c r="AB14"/>
    </row>
    <row r="15" spans="2:28" ht="15" x14ac:dyDescent="0.25">
      <c r="B15" s="12"/>
      <c r="C15" s="47"/>
      <c r="D15" s="47"/>
      <c r="E15" s="48"/>
      <c r="F15" s="3"/>
      <c r="G15" s="35"/>
      <c r="H15" s="36"/>
      <c r="I15" s="3"/>
      <c r="Z15" s="25">
        <v>45</v>
      </c>
      <c r="AA15" s="14">
        <v>100</v>
      </c>
      <c r="AB15"/>
    </row>
    <row r="16" spans="2:28" ht="14.45" customHeight="1" x14ac:dyDescent="0.25">
      <c r="B16" s="12"/>
      <c r="C16" s="47"/>
      <c r="D16" s="47"/>
      <c r="E16" s="48"/>
      <c r="F16" s="3"/>
      <c r="G16" s="37"/>
      <c r="H16" s="3"/>
      <c r="I16" s="3"/>
      <c r="K16" s="3"/>
      <c r="L16" s="3"/>
      <c r="M16" s="3"/>
      <c r="N16" s="3"/>
      <c r="Z16" s="25">
        <v>32</v>
      </c>
      <c r="AA16" s="14">
        <v>100</v>
      </c>
      <c r="AB16"/>
    </row>
    <row r="17" spans="2:28" ht="15" x14ac:dyDescent="0.25">
      <c r="B17" s="12"/>
      <c r="C17" s="47"/>
      <c r="D17" s="47"/>
      <c r="E17" s="48"/>
      <c r="F17" s="3"/>
      <c r="G17" s="38"/>
      <c r="H17" s="16"/>
      <c r="I17" s="16"/>
      <c r="J17" s="3"/>
      <c r="K17" s="3"/>
      <c r="L17" s="3"/>
      <c r="M17" s="3"/>
      <c r="N17" s="3"/>
      <c r="Z17" s="25">
        <v>22.5</v>
      </c>
      <c r="AA17" s="14">
        <v>100</v>
      </c>
      <c r="AB17"/>
    </row>
    <row r="18" spans="2:28" ht="15" x14ac:dyDescent="0.25">
      <c r="B18" s="12"/>
      <c r="C18" s="47"/>
      <c r="D18" s="47"/>
      <c r="E18" s="48"/>
      <c r="F18" s="7"/>
      <c r="G18" s="12"/>
      <c r="H18" s="16"/>
      <c r="I18" s="16"/>
      <c r="J18" s="16"/>
      <c r="K18" s="16"/>
      <c r="L18" s="16"/>
      <c r="M18" s="16"/>
      <c r="N18" s="16"/>
      <c r="Z18" s="25">
        <v>16</v>
      </c>
      <c r="AA18" s="14">
        <v>100</v>
      </c>
      <c r="AB18"/>
    </row>
    <row r="19" spans="2:28" ht="15" x14ac:dyDescent="0.25">
      <c r="B19" s="12"/>
      <c r="C19" s="47"/>
      <c r="D19" s="47"/>
      <c r="E19" s="48"/>
      <c r="F19" s="3"/>
      <c r="G19" s="6"/>
      <c r="H19" s="10"/>
      <c r="I19" s="10"/>
      <c r="J19" s="10"/>
      <c r="K19" s="17"/>
      <c r="L19" s="17"/>
      <c r="M19" s="17"/>
      <c r="N19" s="17"/>
      <c r="Z19" s="25">
        <v>8</v>
      </c>
      <c r="AA19" s="14">
        <v>100</v>
      </c>
      <c r="AB19"/>
    </row>
    <row r="20" spans="2:28" ht="15" x14ac:dyDescent="0.25">
      <c r="B20" s="12"/>
      <c r="C20" s="47"/>
      <c r="D20" s="47"/>
      <c r="E20" s="48"/>
      <c r="F20" s="3"/>
      <c r="G20" s="6"/>
      <c r="H20" s="10"/>
      <c r="I20" s="10"/>
      <c r="J20" s="10"/>
      <c r="K20" s="17"/>
      <c r="L20" s="17"/>
      <c r="M20" s="17"/>
      <c r="N20" s="17"/>
      <c r="Z20" s="25">
        <v>4</v>
      </c>
      <c r="AA20" s="14">
        <v>100</v>
      </c>
      <c r="AB20"/>
    </row>
    <row r="21" spans="2:28" ht="15" x14ac:dyDescent="0.25">
      <c r="B21" s="12"/>
      <c r="C21" s="47"/>
      <c r="D21" s="47"/>
      <c r="E21" s="48"/>
      <c r="F21" s="3"/>
      <c r="G21" s="6"/>
      <c r="H21" s="10"/>
      <c r="I21" s="10"/>
      <c r="J21" s="10"/>
      <c r="K21" s="17"/>
      <c r="L21" s="17"/>
      <c r="M21" s="17"/>
      <c r="N21" s="17"/>
      <c r="Z21" s="25">
        <v>2</v>
      </c>
      <c r="AA21" s="14">
        <v>100</v>
      </c>
      <c r="AB21"/>
    </row>
    <row r="22" spans="2:28" ht="15" x14ac:dyDescent="0.25">
      <c r="B22" s="12"/>
      <c r="C22" s="47"/>
      <c r="D22" s="47"/>
      <c r="E22" s="48"/>
      <c r="F22" s="3"/>
      <c r="G22" s="6"/>
      <c r="H22" s="10"/>
      <c r="I22" s="10"/>
      <c r="J22" s="10"/>
      <c r="K22" s="17"/>
      <c r="L22" s="17"/>
      <c r="M22" s="17"/>
      <c r="N22" s="17"/>
      <c r="Z22" s="25">
        <v>1</v>
      </c>
      <c r="AA22" s="67">
        <v>100</v>
      </c>
      <c r="AB22"/>
    </row>
    <row r="23" spans="2:28" ht="15" x14ac:dyDescent="0.25">
      <c r="B23" s="12"/>
      <c r="C23" s="47"/>
      <c r="D23" s="47"/>
      <c r="E23" s="48"/>
      <c r="F23" s="3"/>
      <c r="G23" s="6"/>
      <c r="H23" s="10"/>
      <c r="I23" s="10"/>
      <c r="J23" s="10"/>
      <c r="K23" s="17"/>
      <c r="L23" s="17"/>
      <c r="M23" s="17"/>
      <c r="N23" s="17"/>
      <c r="Z23" s="25">
        <v>0.5</v>
      </c>
      <c r="AA23" s="67">
        <v>99</v>
      </c>
      <c r="AB23"/>
    </row>
    <row r="24" spans="2:28" ht="15" x14ac:dyDescent="0.25">
      <c r="B24" s="12"/>
      <c r="C24" s="47"/>
      <c r="D24" s="47"/>
      <c r="E24" s="48"/>
      <c r="F24" s="3"/>
      <c r="G24" s="6"/>
      <c r="H24" s="10"/>
      <c r="I24" s="10"/>
      <c r="J24" s="10"/>
      <c r="K24" s="17"/>
      <c r="L24" s="17"/>
      <c r="M24" s="17"/>
      <c r="N24" s="17"/>
      <c r="Z24" s="27">
        <v>0.25</v>
      </c>
      <c r="AA24" s="67">
        <v>83</v>
      </c>
      <c r="AB24"/>
    </row>
    <row r="25" spans="2:28" ht="15" x14ac:dyDescent="0.25">
      <c r="B25" s="12"/>
      <c r="C25" s="47"/>
      <c r="D25" s="47"/>
      <c r="E25" s="48"/>
      <c r="F25" s="3"/>
      <c r="G25" s="6"/>
      <c r="H25" s="10"/>
      <c r="I25" s="10"/>
      <c r="J25" s="10"/>
      <c r="K25" s="17"/>
      <c r="L25" s="17"/>
      <c r="M25" s="17"/>
      <c r="N25" s="17"/>
      <c r="Z25" s="27">
        <v>0.125</v>
      </c>
      <c r="AA25" s="67">
        <v>53</v>
      </c>
      <c r="AB25"/>
    </row>
    <row r="26" spans="2:28" ht="15" x14ac:dyDescent="0.25">
      <c r="B26" s="6"/>
      <c r="C26" s="3"/>
      <c r="D26" s="3"/>
      <c r="E26" s="3"/>
      <c r="F26" s="3"/>
      <c r="G26" s="32"/>
      <c r="H26" s="33"/>
      <c r="I26" s="33"/>
      <c r="J26" s="18"/>
      <c r="K26" s="3"/>
      <c r="L26" s="3"/>
      <c r="M26" s="3"/>
      <c r="N26" s="3"/>
      <c r="Z26" s="27">
        <v>6.25E-2</v>
      </c>
      <c r="AA26" s="67">
        <v>31.7</v>
      </c>
      <c r="AB26"/>
    </row>
    <row r="27" spans="2:28" ht="18" x14ac:dyDescent="0.25">
      <c r="B27" s="62"/>
      <c r="C27" s="62"/>
      <c r="D27" s="62"/>
      <c r="E27" s="62"/>
      <c r="F27" s="62"/>
      <c r="G27" s="62"/>
      <c r="H27" s="62"/>
      <c r="I27" s="62"/>
      <c r="J27" s="16"/>
      <c r="K27" s="3"/>
      <c r="L27" s="3"/>
      <c r="M27" s="3"/>
      <c r="N27" s="3"/>
      <c r="Z27" s="40"/>
      <c r="AB27"/>
    </row>
    <row r="28" spans="2:28" ht="15" x14ac:dyDescent="0.25">
      <c r="B28" s="19"/>
      <c r="C28" s="19"/>
      <c r="D28" s="19"/>
      <c r="E28" s="19"/>
      <c r="F28" s="19"/>
      <c r="G28" s="19"/>
      <c r="H28" s="19"/>
      <c r="I28" s="19"/>
      <c r="J28" s="19"/>
      <c r="AB28"/>
    </row>
    <row r="29" spans="2:28" ht="15" x14ac:dyDescent="0.25">
      <c r="B29" s="20"/>
      <c r="C29" s="41"/>
      <c r="D29" s="20"/>
      <c r="E29" s="20"/>
      <c r="F29" s="20"/>
      <c r="G29" s="20"/>
      <c r="H29" s="20"/>
      <c r="I29" s="20"/>
      <c r="J29" s="20"/>
      <c r="M29" s="20"/>
      <c r="AB29"/>
    </row>
    <row r="30" spans="2:28" ht="17.25" x14ac:dyDescent="0.25">
      <c r="B30" s="3"/>
      <c r="C30" s="21"/>
      <c r="D30" s="20"/>
      <c r="E30" s="20"/>
      <c r="F30" s="20"/>
      <c r="G30" s="21"/>
      <c r="H30" s="21"/>
      <c r="I30" s="21"/>
      <c r="J30" s="21"/>
      <c r="Q30" s="22"/>
      <c r="Z30" s="42" t="s">
        <v>4</v>
      </c>
      <c r="AA30" s="42" t="s">
        <v>1</v>
      </c>
      <c r="AB30"/>
    </row>
    <row r="31" spans="2:28" ht="15" x14ac:dyDescent="0.25">
      <c r="B31" s="6"/>
      <c r="C31" s="21"/>
      <c r="D31" s="20"/>
      <c r="E31" s="20"/>
      <c r="F31" s="20"/>
      <c r="G31" s="20"/>
      <c r="H31" s="41"/>
      <c r="I31" s="41"/>
      <c r="J31" s="21"/>
      <c r="Z31" s="42">
        <v>16</v>
      </c>
      <c r="AA31" s="74">
        <v>0.1</v>
      </c>
      <c r="AB31"/>
    </row>
    <row r="32" spans="2:28" ht="15" x14ac:dyDescent="0.25">
      <c r="B32" s="6"/>
      <c r="C32" s="47"/>
      <c r="D32" s="20"/>
      <c r="E32" s="20"/>
      <c r="F32" s="20"/>
      <c r="G32" s="20"/>
      <c r="H32" s="49"/>
      <c r="I32" s="49"/>
      <c r="J32" s="21"/>
      <c r="Z32" s="42">
        <v>50</v>
      </c>
      <c r="AA32" s="74">
        <f ca="1">10^(FORECAST(Z32,LOG(OFFSET(Z$9:Z$26,MATCH(Z32,AA$9:AA$26,-1)-1,0,2)),OFFSET(AA$9:AA$26,MATCH(Z32,AA$9:AA$26,-1)-1,0,2)))</f>
        <v>0.11337346552599958</v>
      </c>
      <c r="AB32"/>
    </row>
    <row r="33" spans="2:28" ht="15" x14ac:dyDescent="0.25">
      <c r="B33" s="6"/>
      <c r="C33" s="47"/>
      <c r="D33" s="20"/>
      <c r="E33" s="20"/>
      <c r="F33" s="20"/>
      <c r="G33" s="20"/>
      <c r="H33" s="49"/>
      <c r="I33" s="49"/>
      <c r="J33" s="21"/>
      <c r="Z33" s="42">
        <v>84</v>
      </c>
      <c r="AA33" s="74">
        <f ca="1">10^(FORECAST(Z33,LOG(OFFSET(Z$9:Z$26,MATCH(Z33,AA$9:AA$26,-1)-1,0,2)),OFFSET(AA$9:AA$26,MATCH(Z33,AA$9:AA$26,-1)-1,0,2)))</f>
        <v>0.26106844560685349</v>
      </c>
      <c r="AB33"/>
    </row>
    <row r="34" spans="2:28" ht="15" x14ac:dyDescent="0.25">
      <c r="B34" s="6"/>
      <c r="C34" s="47"/>
      <c r="D34" s="50"/>
      <c r="E34" s="50"/>
      <c r="F34" s="50"/>
      <c r="G34" s="47"/>
      <c r="H34" s="49"/>
      <c r="I34" s="49"/>
      <c r="J34" s="21"/>
      <c r="Z34" s="42">
        <v>90</v>
      </c>
      <c r="AA34" s="74">
        <f ca="1">10^(FORECAST(Z34,LOG(OFFSET(Z$9:Z$26,MATCH(Z34,AA$9:AA$26,-1)-1,0,2)),OFFSET(AA$9:AA$26,MATCH(Z34,AA$9:AA$26,-1)-1,0,2)))</f>
        <v>0.33856388673422322</v>
      </c>
      <c r="AB34"/>
    </row>
    <row r="35" spans="2:28" ht="15" x14ac:dyDescent="0.25">
      <c r="B35" s="51"/>
      <c r="C35" s="47"/>
      <c r="D35" s="47"/>
      <c r="E35" s="47"/>
      <c r="F35" s="47"/>
      <c r="G35" s="47"/>
      <c r="H35" s="49"/>
      <c r="I35" s="49"/>
      <c r="J35" s="3"/>
      <c r="Z35" s="30"/>
      <c r="AA35" s="30"/>
      <c r="AB35"/>
    </row>
    <row r="36" spans="2:28" ht="15" x14ac:dyDescent="0.25">
      <c r="B36" s="51"/>
      <c r="C36" s="47"/>
      <c r="D36" s="47"/>
      <c r="E36" s="47"/>
      <c r="F36" s="47"/>
      <c r="G36" s="47"/>
      <c r="H36" s="49"/>
      <c r="I36" s="49"/>
      <c r="J36" s="3"/>
      <c r="Z36" s="42" t="s">
        <v>5</v>
      </c>
      <c r="AA36" s="29">
        <f ca="1">0.5*(AA33/AA32+AA32/AA31)</f>
        <v>1.7182321747554634</v>
      </c>
      <c r="AB36"/>
    </row>
    <row r="37" spans="2:28" ht="15" x14ac:dyDescent="0.25">
      <c r="B37" s="47"/>
      <c r="C37" s="47"/>
      <c r="D37" s="47"/>
      <c r="E37" s="47"/>
      <c r="F37" s="47"/>
      <c r="G37" s="47"/>
      <c r="H37" s="49"/>
      <c r="I37" s="49"/>
      <c r="J37" s="3"/>
      <c r="Z37" s="30" t="s">
        <v>6</v>
      </c>
      <c r="AA37" s="29">
        <f>100-AA21</f>
        <v>0</v>
      </c>
      <c r="AB37"/>
    </row>
    <row r="38" spans="2:28" ht="15" x14ac:dyDescent="0.25">
      <c r="B38" s="47"/>
      <c r="C38" s="47"/>
      <c r="D38" s="47"/>
      <c r="E38" s="47"/>
      <c r="F38" s="47"/>
      <c r="G38" s="47"/>
      <c r="H38" s="49"/>
      <c r="I38" s="49"/>
      <c r="J38" s="3"/>
      <c r="Z38" s="30" t="s">
        <v>7</v>
      </c>
      <c r="AA38" s="29">
        <f>AA21-AA26</f>
        <v>68.3</v>
      </c>
      <c r="AB38"/>
    </row>
    <row r="39" spans="2:28" ht="15" x14ac:dyDescent="0.25">
      <c r="B39" s="47"/>
      <c r="C39" s="47"/>
      <c r="D39" s="47"/>
      <c r="E39" s="47"/>
      <c r="F39" s="47"/>
      <c r="G39" s="47"/>
      <c r="H39" s="49"/>
      <c r="I39" s="49"/>
      <c r="J39" s="3"/>
      <c r="Z39" s="42" t="s">
        <v>8</v>
      </c>
      <c r="AA39" s="29">
        <f>AA26</f>
        <v>31.7</v>
      </c>
      <c r="AB39"/>
    </row>
    <row r="40" spans="2:28" ht="15" x14ac:dyDescent="0.25">
      <c r="B40" s="47"/>
      <c r="C40" s="47"/>
      <c r="D40" s="47"/>
      <c r="E40" s="47"/>
      <c r="F40" s="47"/>
      <c r="G40" s="47"/>
      <c r="H40" s="49"/>
      <c r="I40" s="49"/>
      <c r="J40" s="3"/>
      <c r="Z40"/>
      <c r="AA40"/>
      <c r="AB40"/>
    </row>
    <row r="41" spans="2:28" ht="15" x14ac:dyDescent="0.25">
      <c r="B41" s="47"/>
      <c r="C41" s="47"/>
      <c r="D41" s="47"/>
      <c r="E41" s="47"/>
      <c r="F41" s="47"/>
      <c r="G41" s="47"/>
      <c r="H41" s="49"/>
      <c r="I41" s="49"/>
      <c r="J41" s="3"/>
      <c r="Z41"/>
      <c r="AA41"/>
      <c r="AB41"/>
    </row>
    <row r="42" spans="2:28" ht="15" x14ac:dyDescent="0.25">
      <c r="B42" s="6"/>
      <c r="C42" s="47"/>
      <c r="D42" s="47"/>
      <c r="E42" s="47"/>
      <c r="F42" s="47"/>
      <c r="G42" s="47"/>
      <c r="H42" s="49"/>
      <c r="I42" s="49"/>
      <c r="J42" s="3"/>
      <c r="Z42"/>
      <c r="AA42"/>
      <c r="AB42"/>
    </row>
    <row r="43" spans="2:28" ht="15" x14ac:dyDescent="0.25">
      <c r="B43" s="6"/>
      <c r="C43" s="47"/>
      <c r="D43" s="47"/>
      <c r="E43" s="3"/>
      <c r="F43" s="47"/>
      <c r="G43" s="47"/>
      <c r="H43" s="47"/>
      <c r="I43" s="48"/>
      <c r="J43" s="3"/>
      <c r="Z43"/>
      <c r="AA43"/>
      <c r="AB43"/>
    </row>
    <row r="44" spans="2:28" ht="15" x14ac:dyDescent="0.25">
      <c r="B44" s="52"/>
      <c r="C44" s="53"/>
      <c r="D44" s="54"/>
      <c r="E44" s="9"/>
      <c r="F44" s="9"/>
      <c r="G44" s="9"/>
      <c r="H44" s="9"/>
      <c r="I44" s="9"/>
      <c r="J44" s="3"/>
      <c r="Z44"/>
      <c r="AA44"/>
      <c r="AB44"/>
    </row>
    <row r="45" spans="2:28" ht="15" x14ac:dyDescent="0.25">
      <c r="B45" s="55"/>
      <c r="C45" s="3"/>
      <c r="D45" s="3"/>
      <c r="E45" s="3"/>
      <c r="F45" s="3"/>
      <c r="G45" s="3"/>
      <c r="H45" s="3"/>
      <c r="I45" s="3"/>
      <c r="J45" s="3"/>
      <c r="Z45"/>
      <c r="AA45"/>
      <c r="AB45"/>
    </row>
    <row r="46" spans="2:28" ht="15" x14ac:dyDescent="0.25">
      <c r="B46" s="55"/>
      <c r="C46" s="3"/>
      <c r="D46" s="3"/>
      <c r="E46" s="3"/>
      <c r="F46" s="3"/>
      <c r="G46" s="3"/>
      <c r="H46" s="3"/>
      <c r="I46" s="3"/>
      <c r="J46" s="3"/>
      <c r="Z46"/>
      <c r="AA46"/>
      <c r="AB46"/>
    </row>
    <row r="47" spans="2:28" ht="15.75" x14ac:dyDescent="0.25">
      <c r="B47" s="63"/>
      <c r="C47" s="63"/>
      <c r="D47" s="63"/>
      <c r="E47" s="19"/>
      <c r="F47" s="36"/>
      <c r="G47" s="19"/>
      <c r="H47" s="56"/>
      <c r="I47" s="19"/>
      <c r="J47" s="3"/>
      <c r="Q47" s="23"/>
      <c r="Z47"/>
      <c r="AA47"/>
      <c r="AB47"/>
    </row>
    <row r="48" spans="2:28" ht="15" x14ac:dyDescent="0.25">
      <c r="B48" s="64"/>
      <c r="C48" s="64"/>
      <c r="D48" s="64"/>
      <c r="E48" s="19"/>
      <c r="F48" s="3"/>
      <c r="G48" s="3"/>
      <c r="H48" s="3"/>
      <c r="I48" s="3"/>
      <c r="Z48"/>
      <c r="AA48"/>
      <c r="AB48"/>
    </row>
    <row r="49" spans="2:28" ht="15" x14ac:dyDescent="0.25">
      <c r="B49" s="32"/>
      <c r="C49" s="32"/>
      <c r="D49" s="32"/>
      <c r="E49" s="3"/>
      <c r="F49" s="3"/>
      <c r="G49" s="3"/>
      <c r="H49" s="3"/>
      <c r="I49" s="3"/>
      <c r="Z49"/>
      <c r="AA49"/>
      <c r="AB49"/>
    </row>
    <row r="50" spans="2:28" ht="15" x14ac:dyDescent="0.25">
      <c r="B50" s="65"/>
      <c r="C50" s="65"/>
      <c r="D50" s="65"/>
      <c r="E50" s="65"/>
      <c r="F50" s="65"/>
      <c r="G50" s="65"/>
      <c r="H50" s="65"/>
      <c r="I50" s="65"/>
      <c r="J50" s="24"/>
      <c r="Z50"/>
      <c r="AA50"/>
      <c r="AB50"/>
    </row>
    <row r="51" spans="2:28" ht="15" x14ac:dyDescent="0.25">
      <c r="B51" s="65"/>
      <c r="C51" s="65"/>
      <c r="D51" s="65"/>
      <c r="E51" s="65"/>
      <c r="F51" s="65"/>
      <c r="G51" s="65"/>
      <c r="H51" s="65"/>
      <c r="I51" s="65"/>
      <c r="J51" s="24"/>
      <c r="Z51"/>
      <c r="AA51"/>
      <c r="AB51"/>
    </row>
    <row r="52" spans="2:28" ht="15" x14ac:dyDescent="0.25">
      <c r="B52" s="3"/>
      <c r="C52" s="3"/>
      <c r="D52" s="3"/>
      <c r="E52" s="3"/>
      <c r="F52" s="3"/>
      <c r="G52" s="57"/>
      <c r="H52" s="8"/>
      <c r="I52" s="8"/>
      <c r="Z52"/>
      <c r="AA52"/>
      <c r="AB52"/>
    </row>
    <row r="53" spans="2:28" ht="15" x14ac:dyDescent="0.25">
      <c r="B53" s="3"/>
      <c r="C53" s="3"/>
      <c r="D53" s="3"/>
      <c r="E53" s="3"/>
      <c r="F53" s="3"/>
      <c r="G53" s="3"/>
      <c r="H53" s="3"/>
      <c r="I53" s="3"/>
      <c r="J53" s="17"/>
      <c r="Z53"/>
      <c r="AA53"/>
      <c r="AB53"/>
    </row>
    <row r="54" spans="2:28" ht="15" x14ac:dyDescent="0.25">
      <c r="B54" s="3"/>
      <c r="C54" s="3"/>
      <c r="D54" s="3"/>
      <c r="E54" s="3"/>
      <c r="F54" s="3"/>
      <c r="G54" s="3"/>
      <c r="H54" s="3"/>
      <c r="I54" s="3"/>
      <c r="J54" s="17"/>
      <c r="Z54"/>
      <c r="AA54"/>
      <c r="AB54"/>
    </row>
    <row r="55" spans="2:28" ht="15" x14ac:dyDescent="0.25">
      <c r="B55" s="3"/>
      <c r="C55" s="3"/>
      <c r="D55" s="3"/>
      <c r="E55" s="3"/>
      <c r="F55" s="3"/>
      <c r="G55" s="3"/>
      <c r="H55" s="3"/>
      <c r="I55" s="3"/>
      <c r="J55" s="17"/>
      <c r="Z55"/>
      <c r="AA55"/>
      <c r="AB55"/>
    </row>
    <row r="56" spans="2:28" ht="15" x14ac:dyDescent="0.25">
      <c r="B56" s="3"/>
      <c r="C56" s="3"/>
      <c r="D56" s="3"/>
      <c r="E56" s="3"/>
      <c r="F56" s="3"/>
      <c r="G56" s="3"/>
      <c r="H56" s="3"/>
      <c r="I56" s="3"/>
      <c r="J56" s="17"/>
      <c r="Z56"/>
      <c r="AA56"/>
      <c r="AB56"/>
    </row>
    <row r="57" spans="2:28" ht="15" x14ac:dyDescent="0.25">
      <c r="B57" s="3"/>
      <c r="C57" s="3"/>
      <c r="D57" s="3"/>
      <c r="E57" s="3"/>
      <c r="F57" s="3"/>
      <c r="G57" s="3"/>
      <c r="H57" s="3"/>
      <c r="I57" s="3"/>
      <c r="Z57"/>
      <c r="AA57"/>
      <c r="AB57"/>
    </row>
  </sheetData>
  <mergeCells count="3">
    <mergeCell ref="Z1:AA1"/>
    <mergeCell ref="B2:J2"/>
    <mergeCell ref="X3:AA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16"/>
  <sheetViews>
    <sheetView workbookViewId="0">
      <selection activeCell="E8" sqref="E8:E11"/>
    </sheetView>
  </sheetViews>
  <sheetFormatPr defaultRowHeight="15" x14ac:dyDescent="0.25"/>
  <sheetData>
    <row r="6" spans="3:7" x14ac:dyDescent="0.25">
      <c r="C6" s="30"/>
      <c r="D6" s="73" t="s">
        <v>25</v>
      </c>
      <c r="E6" s="73"/>
      <c r="F6" s="73"/>
      <c r="G6" s="73"/>
    </row>
    <row r="7" spans="3:7" x14ac:dyDescent="0.25">
      <c r="C7" s="30"/>
      <c r="D7" s="28"/>
      <c r="E7" s="28" t="s">
        <v>44</v>
      </c>
      <c r="F7" s="28"/>
      <c r="G7" s="28"/>
    </row>
    <row r="8" spans="3:7" x14ac:dyDescent="0.25">
      <c r="C8" s="30" t="s">
        <v>9</v>
      </c>
      <c r="D8" s="29"/>
      <c r="E8" s="74">
        <f>+'S1A and S1B Lab Results'!AA31</f>
        <v>0.1</v>
      </c>
      <c r="F8" s="29"/>
      <c r="G8" s="29"/>
    </row>
    <row r="9" spans="3:7" x14ac:dyDescent="0.25">
      <c r="C9" s="30" t="s">
        <v>10</v>
      </c>
      <c r="D9" s="29"/>
      <c r="E9" s="74">
        <f ca="1">+'S1A and S1B Lab Results'!AA32</f>
        <v>0.11337346552599958</v>
      </c>
      <c r="F9" s="29"/>
      <c r="G9" s="29"/>
    </row>
    <row r="10" spans="3:7" x14ac:dyDescent="0.25">
      <c r="C10" s="30" t="s">
        <v>11</v>
      </c>
      <c r="D10" s="29"/>
      <c r="E10" s="74">
        <f ca="1">+'S1A and S1B Lab Results'!AA33</f>
        <v>0.26106844560685349</v>
      </c>
      <c r="F10" s="29"/>
      <c r="G10" s="29"/>
    </row>
    <row r="11" spans="3:7" x14ac:dyDescent="0.25">
      <c r="C11" s="30" t="s">
        <v>12</v>
      </c>
      <c r="D11" s="29"/>
      <c r="E11" s="74">
        <f ca="1">+'S1A and S1B Lab Results'!AA34</f>
        <v>0.33856388673422322</v>
      </c>
      <c r="F11" s="29"/>
      <c r="G11" s="29"/>
    </row>
    <row r="12" spans="3:7" x14ac:dyDescent="0.25">
      <c r="C12" s="30"/>
      <c r="D12" s="29"/>
      <c r="E12" s="29"/>
      <c r="F12" s="29"/>
      <c r="G12" s="29"/>
    </row>
    <row r="13" spans="3:7" x14ac:dyDescent="0.25">
      <c r="C13" s="30" t="s">
        <v>13</v>
      </c>
      <c r="D13" s="29"/>
      <c r="E13" s="29">
        <f ca="1">+'S1A and S1B Lab Results'!AA36</f>
        <v>1.7182321747554634</v>
      </c>
      <c r="F13" s="29"/>
      <c r="G13" s="29"/>
    </row>
    <row r="14" spans="3:7" x14ac:dyDescent="0.25">
      <c r="C14" s="30" t="s">
        <v>14</v>
      </c>
      <c r="D14" s="29"/>
      <c r="E14" s="29">
        <f>+'S1A and S1B Lab Results'!AA37</f>
        <v>0</v>
      </c>
      <c r="F14" s="30"/>
      <c r="G14" s="30"/>
    </row>
    <row r="15" spans="3:7" x14ac:dyDescent="0.25">
      <c r="C15" s="30" t="s">
        <v>15</v>
      </c>
      <c r="D15" s="29"/>
      <c r="E15" s="29">
        <f>+'S1A and S1B Lab Results'!AA38</f>
        <v>68.3</v>
      </c>
      <c r="F15" s="30"/>
      <c r="G15" s="30"/>
    </row>
    <row r="16" spans="3:7" x14ac:dyDescent="0.25">
      <c r="C16" s="30" t="s">
        <v>16</v>
      </c>
      <c r="D16" s="29"/>
      <c r="E16" s="29">
        <f>+'S1A and S1B Lab Results'!AA39</f>
        <v>31.7</v>
      </c>
      <c r="F16" s="30"/>
      <c r="G16" s="30"/>
    </row>
  </sheetData>
  <mergeCells count="1">
    <mergeCell ref="D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31" t="s">
        <v>17</v>
      </c>
    </row>
    <row r="2" spans="1:1" x14ac:dyDescent="0.25">
      <c r="A2" s="31"/>
    </row>
    <row r="3" spans="1:1" x14ac:dyDescent="0.25">
      <c r="A3" s="31" t="s">
        <v>48</v>
      </c>
    </row>
    <row r="4" spans="1:1" x14ac:dyDescent="0.25">
      <c r="A4" s="31"/>
    </row>
    <row r="5" spans="1:1" x14ac:dyDescent="0.25">
      <c r="A5" s="31" t="s">
        <v>47</v>
      </c>
    </row>
    <row r="6" spans="1:1" x14ac:dyDescent="0.25">
      <c r="A6" s="31"/>
    </row>
    <row r="7" spans="1:1" x14ac:dyDescent="0.25">
      <c r="A7" s="31" t="s">
        <v>18</v>
      </c>
    </row>
    <row r="8" spans="1:1" x14ac:dyDescent="0.25">
      <c r="A8" s="31"/>
    </row>
    <row r="9" spans="1:1" x14ac:dyDescent="0.25">
      <c r="A9" s="3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Datasheet</vt:lpstr>
      <vt:lpstr>S1A and S1B Lab Results</vt:lpstr>
      <vt:lpstr>Summary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Zevenbergen, Lyle</cp:lastModifiedBy>
  <dcterms:created xsi:type="dcterms:W3CDTF">2013-10-08T21:21:00Z</dcterms:created>
  <dcterms:modified xsi:type="dcterms:W3CDTF">2014-12-18T19:29:32Z</dcterms:modified>
</cp:coreProperties>
</file>