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270" yWindow="225" windowWidth="19740" windowHeight="5250" activeTab="5"/>
  </bookViews>
  <sheets>
    <sheet name="Datasheet" sheetId="9" r:id="rId1"/>
    <sheet name="S8A Lab Results" sheetId="3" r:id="rId2"/>
    <sheet name="S8B Lab Results" sheetId="5" r:id="rId3"/>
    <sheet name="S8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R24" i="6" l="1"/>
  <c r="G11" i="7" s="1"/>
  <c r="R23" i="6"/>
  <c r="G10" i="7" s="1"/>
  <c r="R22" i="6"/>
  <c r="G9" i="7" s="1"/>
  <c r="R21" i="6"/>
  <c r="G8" i="7" s="1"/>
  <c r="R24" i="5"/>
  <c r="F11" i="7" s="1"/>
  <c r="R23" i="5"/>
  <c r="F10" i="7" s="1"/>
  <c r="R22" i="5"/>
  <c r="F9" i="7" s="1"/>
  <c r="R21" i="5"/>
  <c r="F8" i="7" s="1"/>
  <c r="R24" i="3"/>
  <c r="E11" i="7" s="1"/>
  <c r="R23" i="3"/>
  <c r="E10" i="7" s="1"/>
  <c r="R22" i="3"/>
  <c r="E9" i="7" s="1"/>
  <c r="R21" i="3"/>
  <c r="E8" i="7" s="1"/>
  <c r="R29" i="6" l="1"/>
  <c r="G16" i="7" s="1"/>
  <c r="R28" i="6"/>
  <c r="G15" i="7" s="1"/>
  <c r="R27" i="6"/>
  <c r="G14" i="7" s="1"/>
  <c r="R29" i="5"/>
  <c r="F16" i="7" s="1"/>
  <c r="R28" i="5"/>
  <c r="F15" i="7" s="1"/>
  <c r="R27" i="5"/>
  <c r="F14" i="7" s="1"/>
  <c r="H15" i="7" l="1"/>
  <c r="R26" i="6"/>
  <c r="G13" i="7" s="1"/>
  <c r="R26" i="5"/>
  <c r="F13" i="7" s="1"/>
  <c r="R29" i="3"/>
  <c r="E16" i="7" s="1"/>
  <c r="H16" i="7" s="1"/>
  <c r="R28" i="3"/>
  <c r="E15" i="7" s="1"/>
  <c r="R27" i="3"/>
  <c r="E14" i="7" s="1"/>
  <c r="H14" i="7" s="1"/>
  <c r="R26" i="3" l="1"/>
  <c r="E13" i="7" s="1"/>
  <c r="H11" i="7" l="1"/>
  <c r="H10" i="7"/>
  <c r="H9" i="7"/>
  <c r="H8" i="7" l="1"/>
  <c r="H13" i="7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<sst xmlns="http://schemas.openxmlformats.org/spreadsheetml/2006/main" count="41" uniqueCount="27">
  <si>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</si>
  <si>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</si>
  <si>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</si>
  <si>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</si>
  <si>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</si>
  <si>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</si>
  <si>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</si>
  <si>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</si>
  <si>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</si>
  <si>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</si>
  <si>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</si>
  <si>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</si>
  <si>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</si>
  <si>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</si>
  <si>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</si>
  <si>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</si>
  <si>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</si>
  <si>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</si>
  <si>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</si>
  <si>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</si>
  <si>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8A</t>
  </si>
  <si>
    <t>8B</t>
  </si>
  <si>
    <t>8C</t>
  </si>
  <si>
    <t>Datasheet — Electronic version of the field datasheet</t>
  </si>
  <si>
    <t>S8A Lab Results —Electronic version of field data information as well as sample lab sieve size analysis as described in ISR study 6.6 section 4.1.2.9.</t>
  </si>
  <si>
    <t>S8B Lab Results —Electronic version of field data information as well as sample lab sieve size analysis as described in ISR study 6.6 section 4.1.2.9.</t>
  </si>
  <si>
    <t>S8C Lab Results 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</si>
</sst>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/>
    <xf numFmtId="0" fontId="0" fillId="0" borderId="0" xfId="0" applyAlignment="1">
      <alignment vertic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27.3  Bank Samples</a:t>
            </a:r>
            <a:endParaRPr lang="en-US"/>
          </a:p>
        </c:rich>
      </c:tx>
      <c:layout>
        <c:manualLayout>
          <c:xMode val="edge"/>
          <c:yMode val="edge"/>
          <c:x val="0.29541607409206005"/>
          <c:y val="3.2384548289582163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'S8A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4.0500000000000001E-2</c:v>
                </c:pt>
                <c:pt idx="10">
                  <c:v>3.2099999999999997E-2</c:v>
                </c:pt>
                <c:pt idx="11">
                  <c:v>2.4299999999999999E-2</c:v>
                </c:pt>
                <c:pt idx="12">
                  <c:v>1.78E-2</c:v>
                </c:pt>
                <c:pt idx="13">
                  <c:v>1.34E-2</c:v>
                </c:pt>
                <c:pt idx="14">
                  <c:v>9.4999999999999998E-3</c:v>
                </c:pt>
                <c:pt idx="15">
                  <c:v>6.7999999999999996E-3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'S8A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97</c:v>
                </c:pt>
                <c:pt idx="8">
                  <c:v>53.1</c:v>
                </c:pt>
                <c:pt idx="9">
                  <c:v>43.7</c:v>
                </c:pt>
                <c:pt idx="10">
                  <c:v>30</c:v>
                </c:pt>
                <c:pt idx="11">
                  <c:v>20.6</c:v>
                </c:pt>
                <c:pt idx="12">
                  <c:v>14.6</c:v>
                </c:pt>
                <c:pt idx="13">
                  <c:v>10.3</c:v>
                </c:pt>
                <c:pt idx="14">
                  <c:v>8.6</c:v>
                </c:pt>
                <c:pt idx="15">
                  <c:v>6</c:v>
                </c:pt>
                <c:pt idx="16">
                  <c:v>3.4</c:v>
                </c:pt>
                <c:pt idx="17">
                  <c:v>2.5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'S8B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4.2900000000000001E-2</c:v>
                </c:pt>
                <c:pt idx="10">
                  <c:v>3.44E-2</c:v>
                </c:pt>
                <c:pt idx="11">
                  <c:v>2.5600000000000001E-2</c:v>
                </c:pt>
                <c:pt idx="12">
                  <c:v>1.84E-2</c:v>
                </c:pt>
                <c:pt idx="13">
                  <c:v>1.37E-2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'S8B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95</c:v>
                </c:pt>
                <c:pt idx="8">
                  <c:v>46.1</c:v>
                </c:pt>
                <c:pt idx="9">
                  <c:v>42.7</c:v>
                </c:pt>
                <c:pt idx="10">
                  <c:v>23.8</c:v>
                </c:pt>
                <c:pt idx="11">
                  <c:v>12.9</c:v>
                </c:pt>
                <c:pt idx="12">
                  <c:v>8.9</c:v>
                </c:pt>
                <c:pt idx="13">
                  <c:v>5.9</c:v>
                </c:pt>
                <c:pt idx="14">
                  <c:v>4.9000000000000004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'S8C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'S8C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</c:v>
                </c:pt>
                <c:pt idx="4">
                  <c:v>96</c:v>
                </c:pt>
                <c:pt idx="5">
                  <c:v>76</c:v>
                </c:pt>
                <c:pt idx="6">
                  <c:v>6</c:v>
                </c:pt>
                <c:pt idx="7">
                  <c:v>2</c:v>
                </c:pt>
                <c:pt idx="8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568376"/>
        <c:axId val="390567592"/>
      </c:scatterChart>
      <c:valAx>
        <c:axId val="390568376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90567592"/>
        <c:crosses val="autoZero"/>
        <c:crossBetween val="midCat"/>
        <c:majorUnit val="10"/>
        <c:minorUnit val="10"/>
      </c:valAx>
      <c:valAx>
        <c:axId val="3905675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90568376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topLeftCell="B1"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100</v>
      </c>
      <c r="V8">
        <v>64</v>
      </c>
      <c r="W8">
        <v>50</v>
      </c>
    </row>
    <row r="9" spans="17:23" ht="14.45" x14ac:dyDescent="0.3">
      <c r="Q9" s="5">
        <v>0.125</v>
      </c>
      <c r="R9" s="2">
        <v>97</v>
      </c>
      <c r="V9">
        <v>64</v>
      </c>
      <c r="W9">
        <v>100</v>
      </c>
    </row>
    <row r="10" spans="17:23" ht="14.45" x14ac:dyDescent="0.3">
      <c r="Q10" s="5">
        <v>6.25E-2</v>
      </c>
      <c r="R10" s="2">
        <v>53.1</v>
      </c>
    </row>
    <row r="11" spans="17:23" ht="14.45" x14ac:dyDescent="0.3">
      <c r="Q11" s="5">
        <v>4.0500000000000001E-2</v>
      </c>
      <c r="R11" s="3">
        <v>43.7</v>
      </c>
      <c r="V11">
        <v>2</v>
      </c>
      <c r="W11">
        <v>0</v>
      </c>
    </row>
    <row r="12" spans="17:23" ht="14.45" x14ac:dyDescent="0.3">
      <c r="Q12" s="5">
        <v>3.2099999999999997E-2</v>
      </c>
      <c r="R12" s="3">
        <v>30</v>
      </c>
      <c r="V12">
        <v>2</v>
      </c>
      <c r="W12">
        <v>50</v>
      </c>
    </row>
    <row r="13" spans="17:23" ht="14.45" x14ac:dyDescent="0.3">
      <c r="Q13" s="5">
        <v>2.4299999999999999E-2</v>
      </c>
      <c r="R13" s="3">
        <v>20.6</v>
      </c>
      <c r="V13">
        <v>2</v>
      </c>
      <c r="W13">
        <v>100</v>
      </c>
    </row>
    <row r="14" spans="17:23" ht="14.45" x14ac:dyDescent="0.3">
      <c r="Q14" s="5">
        <v>1.78E-2</v>
      </c>
      <c r="R14" s="3">
        <v>14.6</v>
      </c>
    </row>
    <row r="15" spans="17:23" ht="14.45" x14ac:dyDescent="0.3">
      <c r="Q15" s="5">
        <v>1.34E-2</v>
      </c>
      <c r="R15" s="3">
        <v>10.3</v>
      </c>
      <c r="V15">
        <v>0.5</v>
      </c>
      <c r="W15">
        <v>0</v>
      </c>
    </row>
    <row r="16" spans="17:23" ht="14.45" x14ac:dyDescent="0.3">
      <c r="Q16" s="5">
        <v>9.4999999999999998E-3</v>
      </c>
      <c r="R16" s="3">
        <v>8.6</v>
      </c>
      <c r="V16">
        <v>0.5</v>
      </c>
      <c r="W16">
        <v>50</v>
      </c>
    </row>
    <row r="17" spans="17:23" ht="14.45" x14ac:dyDescent="0.3">
      <c r="Q17" s="5">
        <v>6.7999999999999996E-3</v>
      </c>
      <c r="R17" s="3">
        <v>6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3.4</v>
      </c>
    </row>
    <row r="19" spans="17:23" ht="14.45" x14ac:dyDescent="0.3">
      <c r="Q19" s="5">
        <v>1.4E-3</v>
      </c>
      <c r="R19" s="4">
        <v>2.5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1.9140948978048893E-2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5.4167633170372036E-2</v>
      </c>
    </row>
    <row r="23" spans="17:23" ht="14.45" x14ac:dyDescent="0.3">
      <c r="Q23" s="9">
        <v>84</v>
      </c>
      <c r="R23" s="10">
        <f t="shared" ca="1" si="0"/>
        <v>0.10180444346889451</v>
      </c>
      <c r="V23">
        <v>6.2E-2</v>
      </c>
      <c r="W23">
        <v>0</v>
      </c>
    </row>
    <row r="24" spans="17:23" ht="14.45" x14ac:dyDescent="0.3">
      <c r="Q24" s="9">
        <v>90</v>
      </c>
      <c r="R24" s="10">
        <f t="shared" ca="1" si="0"/>
        <v>0.1119205371687714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x14ac:dyDescent="0.25">
      <c r="Q26" s="6" t="s">
        <v>1</v>
      </c>
      <c r="R26" s="7">
        <f ca="1">0.5*(R24/R23+R23/R22)</f>
        <v>1.4894005065428515</v>
      </c>
    </row>
    <row r="27" spans="17:23" x14ac:dyDescent="0.25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x14ac:dyDescent="0.25">
      <c r="Q28" s="6" t="s">
        <v>3</v>
      </c>
      <c r="R28" s="7">
        <f>+R5-R10</f>
        <v>46.9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53.1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100</v>
      </c>
      <c r="V8">
        <v>64</v>
      </c>
      <c r="W8">
        <v>50</v>
      </c>
    </row>
    <row r="9" spans="17:23" ht="14.45" x14ac:dyDescent="0.3">
      <c r="Q9" s="5">
        <v>0.125</v>
      </c>
      <c r="R9" s="2">
        <v>95</v>
      </c>
      <c r="V9">
        <v>64</v>
      </c>
      <c r="W9">
        <v>100</v>
      </c>
    </row>
    <row r="10" spans="17:23" ht="14.45" x14ac:dyDescent="0.3">
      <c r="Q10" s="5">
        <v>6.25E-2</v>
      </c>
      <c r="R10" s="2">
        <v>46.1</v>
      </c>
    </row>
    <row r="11" spans="17:23" ht="14.45" x14ac:dyDescent="0.3">
      <c r="Q11" s="5">
        <v>4.2900000000000001E-2</v>
      </c>
      <c r="R11" s="3">
        <v>42.7</v>
      </c>
      <c r="V11">
        <v>2</v>
      </c>
      <c r="W11">
        <v>0</v>
      </c>
    </row>
    <row r="12" spans="17:23" ht="14.45" x14ac:dyDescent="0.3">
      <c r="Q12" s="5">
        <v>3.44E-2</v>
      </c>
      <c r="R12" s="3">
        <v>23.8</v>
      </c>
      <c r="V12">
        <v>2</v>
      </c>
      <c r="W12">
        <v>50</v>
      </c>
    </row>
    <row r="13" spans="17:23" ht="14.45" x14ac:dyDescent="0.3">
      <c r="Q13" s="5">
        <v>2.5600000000000001E-2</v>
      </c>
      <c r="R13" s="3">
        <v>12.9</v>
      </c>
      <c r="V13">
        <v>2</v>
      </c>
      <c r="W13">
        <v>100</v>
      </c>
    </row>
    <row r="14" spans="17:23" ht="14.45" x14ac:dyDescent="0.3">
      <c r="Q14" s="5">
        <v>1.84E-2</v>
      </c>
      <c r="R14" s="3">
        <v>8.9</v>
      </c>
    </row>
    <row r="15" spans="17:23" ht="14.45" x14ac:dyDescent="0.3">
      <c r="Q15" s="5">
        <v>1.37E-2</v>
      </c>
      <c r="R15" s="3">
        <v>5.9</v>
      </c>
      <c r="V15">
        <v>0.5</v>
      </c>
      <c r="W15">
        <v>0</v>
      </c>
    </row>
    <row r="16" spans="17:23" ht="14.45" x14ac:dyDescent="0.3">
      <c r="Q16" s="5">
        <v>9.7000000000000003E-3</v>
      </c>
      <c r="R16" s="3">
        <v>4.9000000000000004</v>
      </c>
      <c r="V16">
        <v>0.5</v>
      </c>
      <c r="W16">
        <v>50</v>
      </c>
    </row>
    <row r="17" spans="17:23" ht="14.45" x14ac:dyDescent="0.3">
      <c r="Q17" s="5">
        <v>6.8999999999999999E-3</v>
      </c>
      <c r="R17" s="3">
        <v>3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2</v>
      </c>
    </row>
    <row r="19" spans="17:23" ht="14.45" x14ac:dyDescent="0.3">
      <c r="Q19" s="5">
        <v>1.4E-3</v>
      </c>
      <c r="R19" s="4">
        <v>1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2.7844165800332714E-2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6.6052391235000799E-2</v>
      </c>
    </row>
    <row r="23" spans="17:23" ht="14.45" x14ac:dyDescent="0.3">
      <c r="Q23" s="9">
        <v>84</v>
      </c>
      <c r="R23" s="10">
        <f t="shared" ca="1" si="0"/>
        <v>0.10695316823964462</v>
      </c>
      <c r="V23">
        <v>6.2E-2</v>
      </c>
      <c r="W23">
        <v>0</v>
      </c>
    </row>
    <row r="24" spans="17:23" ht="14.45" x14ac:dyDescent="0.3">
      <c r="Q24" s="9">
        <v>90</v>
      </c>
      <c r="R24" s="10">
        <f t="shared" ca="1" si="0"/>
        <v>0.1164474143879765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x14ac:dyDescent="0.25">
      <c r="Q26" s="6" t="s">
        <v>1</v>
      </c>
      <c r="R26" s="7">
        <f ca="1">0.5*(R24/R23+R23/R22)</f>
        <v>1.3539936645600403</v>
      </c>
    </row>
    <row r="27" spans="17:23" x14ac:dyDescent="0.25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x14ac:dyDescent="0.25">
      <c r="Q28" s="6" t="s">
        <v>3</v>
      </c>
      <c r="R28" s="7">
        <f>+R5-R10</f>
        <v>53.9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46.1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99</v>
      </c>
    </row>
    <row r="6" spans="17:23" ht="14.45" x14ac:dyDescent="0.3">
      <c r="Q6" s="5">
        <v>1</v>
      </c>
      <c r="R6" s="2">
        <v>96</v>
      </c>
    </row>
    <row r="7" spans="17:23" ht="14.45" x14ac:dyDescent="0.3">
      <c r="Q7" s="5">
        <v>0.5</v>
      </c>
      <c r="R7" s="2">
        <v>76</v>
      </c>
      <c r="V7">
        <v>64</v>
      </c>
      <c r="W7">
        <v>0</v>
      </c>
    </row>
    <row r="8" spans="17:23" ht="14.45" x14ac:dyDescent="0.3">
      <c r="Q8" s="5">
        <v>0.25</v>
      </c>
      <c r="R8" s="2">
        <v>6</v>
      </c>
      <c r="V8">
        <v>64</v>
      </c>
      <c r="W8">
        <v>50</v>
      </c>
    </row>
    <row r="9" spans="17:23" ht="14.45" x14ac:dyDescent="0.3">
      <c r="Q9" s="5">
        <v>0.125</v>
      </c>
      <c r="R9" s="2">
        <v>2</v>
      </c>
      <c r="V9">
        <v>64</v>
      </c>
      <c r="W9">
        <v>100</v>
      </c>
    </row>
    <row r="10" spans="17:23" ht="14.45" x14ac:dyDescent="0.3">
      <c r="Q10" s="5">
        <v>6.25E-2</v>
      </c>
      <c r="R10" s="2">
        <v>0.5</v>
      </c>
    </row>
    <row r="11" spans="17:23" ht="14.45" x14ac:dyDescent="0.3">
      <c r="Q11" s="5"/>
      <c r="R11" s="3"/>
      <c r="V11">
        <v>2</v>
      </c>
      <c r="W11">
        <v>0</v>
      </c>
    </row>
    <row r="12" spans="17:23" ht="14.45" x14ac:dyDescent="0.3">
      <c r="Q12" s="5"/>
      <c r="R12" s="3"/>
      <c r="V12">
        <v>2</v>
      </c>
      <c r="W12">
        <v>50</v>
      </c>
    </row>
    <row r="13" spans="17:23" ht="14.45" x14ac:dyDescent="0.3">
      <c r="Q13" s="5"/>
      <c r="R13" s="3"/>
      <c r="V13">
        <v>2</v>
      </c>
      <c r="W13">
        <v>100</v>
      </c>
    </row>
    <row r="14" spans="17:23" ht="14.45" x14ac:dyDescent="0.3">
      <c r="Q14" s="5"/>
      <c r="R14" s="3"/>
    </row>
    <row r="15" spans="17:23" ht="14.45" x14ac:dyDescent="0.3">
      <c r="Q15" s="5"/>
      <c r="R15" s="3"/>
      <c r="V15">
        <v>0.5</v>
      </c>
      <c r="W15">
        <v>0</v>
      </c>
    </row>
    <row r="16" spans="17:23" ht="14.45" x14ac:dyDescent="0.3">
      <c r="Q16" s="5"/>
      <c r="R16" s="3"/>
      <c r="V16">
        <v>0.5</v>
      </c>
      <c r="W16">
        <v>50</v>
      </c>
    </row>
    <row r="17" spans="17:23" ht="14.45" x14ac:dyDescent="0.3">
      <c r="Q17" s="5"/>
      <c r="R17" s="3"/>
      <c r="V17">
        <v>0.5</v>
      </c>
      <c r="W17">
        <v>100</v>
      </c>
    </row>
    <row r="18" spans="17:23" ht="14.45" x14ac:dyDescent="0.3">
      <c r="Q18" s="5"/>
      <c r="R18" s="3"/>
    </row>
    <row r="19" spans="17:23" ht="14.45" x14ac:dyDescent="0.3">
      <c r="Q19" s="5"/>
      <c r="R19" s="4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0.27602237841845306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0.38650833431674503</v>
      </c>
    </row>
    <row r="23" spans="17:23" ht="14.45" x14ac:dyDescent="0.3">
      <c r="Q23" s="9">
        <v>84</v>
      </c>
      <c r="R23" s="10">
        <f t="shared" ca="1" si="0"/>
        <v>0.65975395538644699</v>
      </c>
      <c r="V23">
        <v>6.2E-2</v>
      </c>
      <c r="W23">
        <v>0</v>
      </c>
    </row>
    <row r="24" spans="17:23" ht="14.45" x14ac:dyDescent="0.3">
      <c r="Q24" s="9">
        <v>90</v>
      </c>
      <c r="R24" s="10">
        <f t="shared" ca="1" si="0"/>
        <v>0.81225239635623525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x14ac:dyDescent="0.25">
      <c r="Q26" s="6" t="s">
        <v>1</v>
      </c>
      <c r="R26" s="7">
        <f ca="1">0.5*(R24/R23+R23/R22)</f>
        <v>1.4690518044057583</v>
      </c>
    </row>
    <row r="27" spans="17:23" x14ac:dyDescent="0.25">
      <c r="Q27" s="6" t="s">
        <v>2</v>
      </c>
      <c r="R27" s="7">
        <f>100-R5</f>
        <v>1</v>
      </c>
      <c r="V27">
        <v>4.0000000000000001E-3</v>
      </c>
      <c r="W27">
        <v>0</v>
      </c>
    </row>
    <row r="28" spans="17:23" x14ac:dyDescent="0.25">
      <c r="Q28" s="6" t="s">
        <v>3</v>
      </c>
      <c r="R28" s="7">
        <f>+R5-R10</f>
        <v>98.5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0.5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tabSelected="1" topLeftCell="A4" workbookViewId="0">
      <selection activeCell="A4" sqref="A4"/>
    </sheetView>
  </sheetViews>
  <sheetFormatPr defaultRowHeight="15" x14ac:dyDescent="0.25"/>
  <sheetData>
    <row r="6" spans="3:8" x14ac:dyDescent="0.3">
      <c r="C6" s="6"/>
      <c r="D6" s="13" t="s">
        <v>7</v>
      </c>
      <c r="E6" s="13"/>
      <c r="F6" s="13"/>
      <c r="G6" s="13"/>
      <c r="H6" s="6"/>
    </row>
    <row r="7" spans="3:8" x14ac:dyDescent="0.3">
      <c r="C7" s="6"/>
      <c r="D7" s="8"/>
      <c r="E7" s="8" t="s">
        <v>20</v>
      </c>
      <c r="F7" s="8" t="s">
        <v>21</v>
      </c>
      <c r="G7" s="8" t="s">
        <v>22</v>
      </c>
      <c r="H7" s="8" t="s">
        <v>8</v>
      </c>
    </row>
    <row r="8" spans="3:8" x14ac:dyDescent="0.3">
      <c r="C8" s="6" t="s">
        <v>9</v>
      </c>
      <c r="D8" s="7"/>
      <c r="E8" s="10">
        <f ca="1">+'S8A Lab Results'!R21</f>
        <v>1.9140948978048893E-2</v>
      </c>
      <c r="F8" s="10">
        <f ca="1">+'S8B Lab Results'!R21</f>
        <v>2.7844165800332714E-2</v>
      </c>
      <c r="G8" s="10">
        <f ca="1">+'S8C Lab Results'!R21</f>
        <v>0.27602237841845306</v>
      </c>
      <c r="H8" s="11">
        <f ca="1">+(G8+F8+E8)/3</f>
        <v>0.1076691643989449</v>
      </c>
    </row>
    <row r="9" spans="3:8" x14ac:dyDescent="0.3">
      <c r="C9" s="6" t="s">
        <v>10</v>
      </c>
      <c r="D9" s="7"/>
      <c r="E9" s="10">
        <f ca="1">+'S8A Lab Results'!R22</f>
        <v>5.4167633170372036E-2</v>
      </c>
      <c r="F9" s="10">
        <f ca="1">+'S8B Lab Results'!R22</f>
        <v>6.6052391235000799E-2</v>
      </c>
      <c r="G9" s="10">
        <f ca="1">+'S8C Lab Results'!R22</f>
        <v>0.38650833431674503</v>
      </c>
      <c r="H9" s="11">
        <f t="shared" ref="H9:H11" ca="1" si="0">+(G9+F9+E9)/3</f>
        <v>0.16890945290737261</v>
      </c>
    </row>
    <row r="10" spans="3:8" x14ac:dyDescent="0.3">
      <c r="C10" s="6" t="s">
        <v>11</v>
      </c>
      <c r="D10" s="7"/>
      <c r="E10" s="10">
        <f ca="1">+'S8A Lab Results'!R23</f>
        <v>0.10180444346889451</v>
      </c>
      <c r="F10" s="10">
        <f ca="1">+'S8B Lab Results'!R23</f>
        <v>0.10695316823964462</v>
      </c>
      <c r="G10" s="10">
        <f ca="1">+'S8C Lab Results'!R23</f>
        <v>0.65975395538644699</v>
      </c>
      <c r="H10" s="11">
        <f t="shared" ca="1" si="0"/>
        <v>0.2895038556983287</v>
      </c>
    </row>
    <row r="11" spans="3:8" x14ac:dyDescent="0.3">
      <c r="C11" s="6" t="s">
        <v>12</v>
      </c>
      <c r="D11" s="7"/>
      <c r="E11" s="10">
        <f ca="1">+'S8A Lab Results'!R24</f>
        <v>0.1119205371687714</v>
      </c>
      <c r="F11" s="10">
        <f ca="1">+'S8B Lab Results'!R24</f>
        <v>0.1164474143879765</v>
      </c>
      <c r="G11" s="10">
        <f ca="1">+'S8C Lab Results'!R24</f>
        <v>0.81225239635623525</v>
      </c>
      <c r="H11" s="11">
        <f t="shared" ca="1" si="0"/>
        <v>0.34687344930432773</v>
      </c>
    </row>
    <row r="12" spans="3:8" x14ac:dyDescent="0.3">
      <c r="C12" s="6"/>
      <c r="D12" s="7"/>
      <c r="E12" s="10"/>
      <c r="F12" s="10"/>
      <c r="G12" s="10"/>
      <c r="H12" s="11"/>
    </row>
    <row r="13" spans="3:8" x14ac:dyDescent="0.3">
      <c r="C13" s="6" t="s">
        <v>13</v>
      </c>
      <c r="D13" s="7"/>
      <c r="E13" s="7">
        <f ca="1">+'S8A Lab Results'!R26</f>
        <v>1.4894005065428515</v>
      </c>
      <c r="F13" s="7">
        <f ca="1">+'S8B Lab Results'!R26</f>
        <v>1.3539936645600403</v>
      </c>
      <c r="G13" s="7">
        <f ca="1">+'S8C Lab Results'!R26</f>
        <v>1.4690518044057583</v>
      </c>
      <c r="H13" s="11">
        <f t="shared" ref="H13:H16" ca="1" si="1">+(G13+F13+E13)/3</f>
        <v>1.4374819918362167</v>
      </c>
    </row>
    <row r="14" spans="3:8" x14ac:dyDescent="0.3">
      <c r="C14" s="6" t="s">
        <v>14</v>
      </c>
      <c r="D14" s="7"/>
      <c r="E14" s="7">
        <f>+'S8A Lab Results'!R27</f>
        <v>0</v>
      </c>
      <c r="F14" s="7">
        <f>+'S8B Lab Results'!R27</f>
        <v>0</v>
      </c>
      <c r="G14" s="7">
        <f>+'S8C Lab Results'!R27</f>
        <v>1</v>
      </c>
      <c r="H14" s="11">
        <f t="shared" si="1"/>
        <v>0.33333333333333331</v>
      </c>
    </row>
    <row r="15" spans="3:8" x14ac:dyDescent="0.3">
      <c r="C15" s="6" t="s">
        <v>15</v>
      </c>
      <c r="D15" s="7"/>
      <c r="E15" s="7">
        <f>+'S8A Lab Results'!R28</f>
        <v>46.9</v>
      </c>
      <c r="F15" s="7">
        <f>+'S8B Lab Results'!R28</f>
        <v>53.9</v>
      </c>
      <c r="G15" s="7">
        <f>+'S8C Lab Results'!R28</f>
        <v>98.5</v>
      </c>
      <c r="H15" s="11">
        <f t="shared" si="1"/>
        <v>66.433333333333337</v>
      </c>
    </row>
    <row r="16" spans="3:8" x14ac:dyDescent="0.3">
      <c r="C16" s="6" t="s">
        <v>16</v>
      </c>
      <c r="D16" s="7"/>
      <c r="E16" s="7">
        <f>+'S8A Lab Results'!R29</f>
        <v>53.1</v>
      </c>
      <c r="F16" s="7">
        <f>+'S8B Lab Results'!R29</f>
        <v>46.1</v>
      </c>
      <c r="G16" s="7">
        <f>+'S8C Lab Results'!R29</f>
        <v>0.5</v>
      </c>
      <c r="H16" s="11">
        <f t="shared" si="1"/>
        <v>33.233333333333334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2" t="s">
        <v>17</v>
      </c>
    </row>
    <row r="2" spans="1:1" ht="14.45" x14ac:dyDescent="0.3">
      <c r="A2" s="12"/>
    </row>
    <row r="3" spans="1:1" x14ac:dyDescent="0.25">
      <c r="A3" s="12" t="s">
        <v>23</v>
      </c>
    </row>
    <row r="4" spans="1:1" x14ac:dyDescent="0.25">
      <c r="A4" s="12"/>
    </row>
    <row r="5" spans="1:1" x14ac:dyDescent="0.25">
      <c r="A5" s="12" t="s">
        <v>24</v>
      </c>
    </row>
    <row r="6" spans="1:1" x14ac:dyDescent="0.25">
      <c r="A6" s="12"/>
    </row>
    <row r="7" spans="1:1" x14ac:dyDescent="0.25">
      <c r="A7" s="12" t="s">
        <v>25</v>
      </c>
    </row>
    <row r="8" spans="1:1" x14ac:dyDescent="0.25">
      <c r="A8" s="12"/>
    </row>
    <row r="9" spans="1:1" x14ac:dyDescent="0.25">
      <c r="A9" s="12" t="s">
        <v>26</v>
      </c>
    </row>
    <row r="11" spans="1:1" x14ac:dyDescent="0.25">
      <c r="A11" s="12" t="s">
        <v>18</v>
      </c>
    </row>
    <row r="12" spans="1:1" ht="14.45" x14ac:dyDescent="0.3">
      <c r="A12" s="12"/>
    </row>
    <row r="13" spans="1:1" x14ac:dyDescent="0.25">
      <c r="A13" s="12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S8A Lab Results</vt:lpstr>
      <vt:lpstr>S8B Lab Results</vt:lpstr>
      <vt:lpstr>S8C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2014-12-17T23:58:19Z</dcterms:modified>
</cp:coreProperties>
</file>