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165" yWindow="-150" windowWidth="21675" windowHeight="5235" activeTab="4"/>
  </bookViews>
  <sheets>
    <sheet name="Datasheet" sheetId="9" r:id="rId1"/>
    <sheet name="S5A Lab Results" sheetId="3" r:id="rId2"/>
    <sheet name="S5B Lab Results" sheetId="5" r:id="rId3"/>
    <sheet name="S5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5" l="1"/>
  <c r="F11" i="7" s="1"/>
  <c r="R23" i="5"/>
  <c r="F10" i="7" s="1"/>
  <c r="R22" i="5"/>
  <c r="F9" i="7" s="1"/>
  <c r="R21" i="5"/>
  <c r="F8" i="7" s="1"/>
  <c r="R24" i="3"/>
  <c r="E11" i="7" s="1"/>
  <c r="R23" i="3"/>
  <c r="E10" i="7" s="1"/>
  <c r="R22" i="3"/>
  <c r="E9" i="7" s="1"/>
  <c r="R21" i="3"/>
  <c r="E8" i="7" s="1"/>
  <c r="R24" i="6"/>
  <c r="G11" i="7" s="1"/>
  <c r="H11" i="7" s="1"/>
  <c r="R23" i="6"/>
  <c r="G10" i="7" s="1"/>
  <c r="R22" i="6"/>
  <c r="G9" i="7" s="1"/>
  <c r="H9" i="7" s="1"/>
  <c r="R21" i="6"/>
  <c r="G8" i="7" s="1"/>
  <c r="H8" i="7" s="1"/>
  <c r="H10" i="7" l="1"/>
  <c r="R29" i="6"/>
  <c r="G16" i="7" s="1"/>
  <c r="R28" i="6"/>
  <c r="G15" i="7" s="1"/>
  <c r="R27" i="6"/>
  <c r="G14" i="7" s="1"/>
  <c r="R29" i="5"/>
  <c r="F16" i="7" s="1"/>
  <c r="R28" i="5"/>
  <c r="F15" i="7" s="1"/>
  <c r="R27" i="5"/>
  <c r="F14" i="7" s="1"/>
  <c r="H14" i="7" l="1"/>
  <c r="R26" i="6"/>
  <c r="G13" i="7" s="1"/>
  <c r="R26" i="5"/>
  <c r="F13" i="7" s="1"/>
  <c r="R29" i="3"/>
  <c r="E16" i="7" s="1"/>
  <c r="H16" i="7" s="1"/>
  <c r="R28" i="3"/>
  <c r="E15" i="7" s="1"/>
  <c r="H15" i="7" s="1"/>
  <c r="R27" i="3"/>
  <c r="E14" i="7" s="1"/>
  <c r="R26" i="3" l="1"/>
  <c r="E13" i="7" s="1"/>
  <c r="H13" i="7" s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<sst xmlns="http://schemas.openxmlformats.org/spreadsheetml/2006/main" count="41" uniqueCount="27">
  <si>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</si>
  <si>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</si>
  <si>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</si>
  <si>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</si>
  <si>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</si>
  <si>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</si>
  <si>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</si>
  <si>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</si>
  <si>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</si>
  <si>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</si>
  <si>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</si>
  <si>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</si>
  <si>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</si>
  <si>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</si>
  <si>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</si>
  <si>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</si>
  <si>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</si>
  <si>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</si>
  <si>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</si>
  <si>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5A</t>
  </si>
  <si>
    <t>5B</t>
  </si>
  <si>
    <t>5C</t>
  </si>
  <si>
    <t>Average</t>
  </si>
  <si>
    <t xml:space="preserve">S5A Lab Results —Electronic version of field data information as well as sample lab sieve size analysis as described in ISR study 6.6 </t>
  </si>
  <si>
    <t xml:space="preserve">S5B Lab Results —Electronic version of field data information as well as sample lab sieve size analysis as described in ISR study 6.6 </t>
  </si>
  <si>
    <t xml:space="preserve">S5C Lab Results —Electronic version of field data information as well as sample lab sieve size analysis as described in ISR study 6.6 </t>
  </si>
  <si>
    <t>Datasheet — Electronic version of the field datasheet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</si>
</sst>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1" xfId="0" applyFill="1" applyBorder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64" fontId="0" fillId="2" borderId="0" xfId="0" applyNumberFormat="1" applyFill="1"/>
    <xf numFmtId="0" fontId="0" fillId="2" borderId="0" xfId="0" applyFill="1" applyAlignment="1">
      <alignment horizontal="center"/>
    </xf>
    <xf numFmtId="2" fontId="0" fillId="2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22.4  Bank Samples</a:t>
            </a:r>
            <a:endParaRPr lang="en-US"/>
          </a:p>
        </c:rich>
      </c:tx>
      <c:layout>
        <c:manualLayout>
          <c:xMode val="edge"/>
          <c:yMode val="edge"/>
          <c:x val="0.30275821799808061"/>
          <c:y val="3.2384548289582163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'S5A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'S5A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92</c:v>
                </c:pt>
                <c:pt idx="7">
                  <c:v>32</c:v>
                </c:pt>
                <c:pt idx="8">
                  <c:v>6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'S5B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4.8099999999999997E-2</c:v>
                </c:pt>
                <c:pt idx="10">
                  <c:v>3.6200000000000003E-2</c:v>
                </c:pt>
                <c:pt idx="11">
                  <c:v>2.64E-2</c:v>
                </c:pt>
                <c:pt idx="12">
                  <c:v>1.8800000000000001E-2</c:v>
                </c:pt>
                <c:pt idx="13">
                  <c:v>1.38E-2</c:v>
                </c:pt>
                <c:pt idx="14">
                  <c:v>9.9000000000000008E-3</c:v>
                </c:pt>
                <c:pt idx="15">
                  <c:v>7.0000000000000001E-3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'S5B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88</c:v>
                </c:pt>
                <c:pt idx="7">
                  <c:v>67</c:v>
                </c:pt>
                <c:pt idx="8">
                  <c:v>29.1</c:v>
                </c:pt>
                <c:pt idx="9">
                  <c:v>20.8</c:v>
                </c:pt>
                <c:pt idx="10">
                  <c:v>11.6</c:v>
                </c:pt>
                <c:pt idx="11">
                  <c:v>6.6</c:v>
                </c:pt>
                <c:pt idx="12">
                  <c:v>4.0999999999999996</c:v>
                </c:pt>
                <c:pt idx="13">
                  <c:v>2.5</c:v>
                </c:pt>
                <c:pt idx="14">
                  <c:v>2.1</c:v>
                </c:pt>
                <c:pt idx="15">
                  <c:v>1.6</c:v>
                </c:pt>
                <c:pt idx="16">
                  <c:v>1.6</c:v>
                </c:pt>
                <c:pt idx="17">
                  <c:v>1.6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'S5C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'S5C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99</c:v>
                </c:pt>
                <c:pt idx="3">
                  <c:v>98</c:v>
                </c:pt>
                <c:pt idx="4">
                  <c:v>97</c:v>
                </c:pt>
                <c:pt idx="5">
                  <c:v>91</c:v>
                </c:pt>
                <c:pt idx="6">
                  <c:v>12</c:v>
                </c:pt>
                <c:pt idx="7">
                  <c:v>1</c:v>
                </c:pt>
                <c:pt idx="8">
                  <c:v>0.2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194344"/>
        <c:axId val="395467312"/>
      </c:scatterChart>
      <c:valAx>
        <c:axId val="258194344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5467312"/>
        <c:crosses val="autoZero"/>
        <c:crossBetween val="midCat"/>
        <c:majorUnit val="10"/>
        <c:minorUnit val="10"/>
      </c:valAx>
      <c:valAx>
        <c:axId val="3954673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5819434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tabSelected="1"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38100</xdr:rowOff>
    </xdr:from>
    <xdr:to>
      <xdr:col>13</xdr:col>
      <xdr:colOff>342900</xdr:colOff>
      <xdr:row>53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810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9525</xdr:rowOff>
    </xdr:from>
    <xdr:to>
      <xdr:col>13</xdr:col>
      <xdr:colOff>276225</xdr:colOff>
      <xdr:row>53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9525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workbookViewId="0">
      <selection activeCell="O33" sqref="O33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92</v>
      </c>
      <c r="V8">
        <v>64</v>
      </c>
      <c r="W8">
        <v>50</v>
      </c>
    </row>
    <row r="9" spans="17:23" ht="14.45" x14ac:dyDescent="0.3">
      <c r="Q9" s="5">
        <v>0.125</v>
      </c>
      <c r="R9" s="2">
        <v>32</v>
      </c>
      <c r="V9">
        <v>64</v>
      </c>
      <c r="W9">
        <v>100</v>
      </c>
    </row>
    <row r="10" spans="17:23" ht="14.45" x14ac:dyDescent="0.3">
      <c r="Q10" s="5">
        <v>6.25E-2</v>
      </c>
      <c r="R10" s="2">
        <v>6</v>
      </c>
    </row>
    <row r="11" spans="17:23" ht="14.45" x14ac:dyDescent="0.3">
      <c r="Q11" s="9"/>
      <c r="R11" s="3"/>
      <c r="V11">
        <v>2</v>
      </c>
      <c r="W11">
        <v>0</v>
      </c>
    </row>
    <row r="12" spans="17:23" ht="14.45" x14ac:dyDescent="0.3">
      <c r="Q12" s="9"/>
      <c r="R12" s="3"/>
      <c r="V12">
        <v>2</v>
      </c>
      <c r="W12">
        <v>50</v>
      </c>
    </row>
    <row r="13" spans="17:23" ht="14.45" x14ac:dyDescent="0.3">
      <c r="Q13" s="9"/>
      <c r="R13" s="3"/>
      <c r="V13">
        <v>2</v>
      </c>
      <c r="W13">
        <v>100</v>
      </c>
    </row>
    <row r="14" spans="17:23" ht="14.45" x14ac:dyDescent="0.3">
      <c r="Q14" s="9"/>
      <c r="R14" s="3"/>
    </row>
    <row r="15" spans="17:23" ht="14.45" x14ac:dyDescent="0.3">
      <c r="Q15" s="9"/>
      <c r="R15" s="3"/>
      <c r="V15">
        <v>0.5</v>
      </c>
      <c r="W15">
        <v>0</v>
      </c>
    </row>
    <row r="16" spans="17:23" ht="14.45" x14ac:dyDescent="0.3">
      <c r="Q16" s="9"/>
      <c r="R16" s="3"/>
      <c r="V16">
        <v>0.5</v>
      </c>
      <c r="W16">
        <v>50</v>
      </c>
    </row>
    <row r="17" spans="17:23" ht="14.45" x14ac:dyDescent="0.3">
      <c r="Q17" s="9"/>
      <c r="R17" s="3"/>
      <c r="V17">
        <v>0.5</v>
      </c>
      <c r="W17">
        <v>100</v>
      </c>
    </row>
    <row r="18" spans="17:23" ht="14.45" x14ac:dyDescent="0.3">
      <c r="Q18" s="9"/>
      <c r="R18" s="3"/>
    </row>
    <row r="19" spans="17:23" ht="14.45" x14ac:dyDescent="0.3">
      <c r="Q19" s="9"/>
      <c r="R19" s="4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>
        <v>16</v>
      </c>
      <c r="R21" s="14">
        <f ca="1">10^(FORECAST(Q21,LOG(OFFSET(Q$1:Q$21,MATCH(Q21,R$1:R$21,-1)-1,0,2)),OFFSET(R$1:R$21,MATCH(Q21,R$1:R$21,-1)-1,0,2)))</f>
        <v>8.1594481106863057E-2</v>
      </c>
      <c r="V21">
        <v>0.25</v>
      </c>
      <c r="W21">
        <v>100</v>
      </c>
    </row>
    <row r="22" spans="17:23" ht="14.45" x14ac:dyDescent="0.3">
      <c r="Q22">
        <v>50</v>
      </c>
      <c r="R22" s="14">
        <f ca="1">10^(FORECAST(Q22,LOG(OFFSET(Q$1:Q$21,MATCH(Q22,R$1:R$21,-1)-1,0,2)),OFFSET(R$1:R$21,MATCH(Q22,R$1:R$21,-1)-1,0,2)))</f>
        <v>0.15389305166811451</v>
      </c>
    </row>
    <row r="23" spans="17:23" ht="14.45" x14ac:dyDescent="0.3">
      <c r="Q23">
        <v>84</v>
      </c>
      <c r="R23" s="14">
        <f ca="1">10^(FORECAST(Q23,LOG(OFFSET(Q$1:Q$21,MATCH(Q23,R$1:R$21,-1)-1,0,2)),OFFSET(R$1:R$21,MATCH(Q23,R$1:R$21,-1)-1,0,2)))</f>
        <v>0.22793062213955417</v>
      </c>
      <c r="V23">
        <v>6.2E-2</v>
      </c>
      <c r="W23">
        <v>0</v>
      </c>
    </row>
    <row r="24" spans="17:23" ht="14.45" x14ac:dyDescent="0.3">
      <c r="Q24">
        <v>90</v>
      </c>
      <c r="R24" s="14">
        <f ca="1">10^(FORECAST(Q24,LOG(OFFSET(Q$1:Q$21,MATCH(Q24,R$1:R$21,-1)-1,0,2)),OFFSET(R$1:R$21,MATCH(Q24,R$1:R$21,-1)-1,0,2)))</f>
        <v>0.24428999210856142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1.2764355074114286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94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6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topLeftCell="A7" workbookViewId="0">
      <selection activeCell="Q35" sqref="Q35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99</v>
      </c>
      <c r="V7">
        <v>64</v>
      </c>
      <c r="W7">
        <v>0</v>
      </c>
    </row>
    <row r="8" spans="17:23" ht="14.45" x14ac:dyDescent="0.3">
      <c r="Q8" s="5">
        <v>0.25</v>
      </c>
      <c r="R8" s="2">
        <v>88</v>
      </c>
      <c r="V8">
        <v>64</v>
      </c>
      <c r="W8">
        <v>50</v>
      </c>
    </row>
    <row r="9" spans="17:23" ht="14.45" x14ac:dyDescent="0.3">
      <c r="Q9" s="5">
        <v>0.125</v>
      </c>
      <c r="R9" s="2">
        <v>67</v>
      </c>
      <c r="V9">
        <v>64</v>
      </c>
      <c r="W9">
        <v>100</v>
      </c>
    </row>
    <row r="10" spans="17:23" ht="14.45" x14ac:dyDescent="0.3">
      <c r="Q10" s="5">
        <v>6.25E-2</v>
      </c>
      <c r="R10" s="2">
        <v>29.1</v>
      </c>
    </row>
    <row r="11" spans="17:23" ht="14.45" x14ac:dyDescent="0.3">
      <c r="Q11" s="5">
        <v>4.8099999999999997E-2</v>
      </c>
      <c r="R11" s="3">
        <v>20.8</v>
      </c>
      <c r="V11">
        <v>2</v>
      </c>
      <c r="W11">
        <v>0</v>
      </c>
    </row>
    <row r="12" spans="17:23" ht="14.45" x14ac:dyDescent="0.3">
      <c r="Q12" s="5">
        <v>3.6200000000000003E-2</v>
      </c>
      <c r="R12" s="3">
        <v>11.6</v>
      </c>
      <c r="V12">
        <v>2</v>
      </c>
      <c r="W12">
        <v>50</v>
      </c>
    </row>
    <row r="13" spans="17:23" ht="14.45" x14ac:dyDescent="0.3">
      <c r="Q13" s="5">
        <v>2.64E-2</v>
      </c>
      <c r="R13" s="3">
        <v>6.6</v>
      </c>
      <c r="V13">
        <v>2</v>
      </c>
      <c r="W13">
        <v>100</v>
      </c>
    </row>
    <row r="14" spans="17:23" ht="14.45" x14ac:dyDescent="0.3">
      <c r="Q14" s="5">
        <v>1.8800000000000001E-2</v>
      </c>
      <c r="R14" s="3">
        <v>4.0999999999999996</v>
      </c>
    </row>
    <row r="15" spans="17:23" ht="14.45" x14ac:dyDescent="0.3">
      <c r="Q15" s="5">
        <v>1.38E-2</v>
      </c>
      <c r="R15" s="3">
        <v>2.5</v>
      </c>
      <c r="V15">
        <v>0.5</v>
      </c>
      <c r="W15">
        <v>0</v>
      </c>
    </row>
    <row r="16" spans="17:23" ht="14.45" x14ac:dyDescent="0.3">
      <c r="Q16" s="5">
        <v>9.9000000000000008E-3</v>
      </c>
      <c r="R16" s="3">
        <v>2.1</v>
      </c>
      <c r="V16">
        <v>0.5</v>
      </c>
      <c r="W16">
        <v>50</v>
      </c>
    </row>
    <row r="17" spans="17:23" ht="14.45" x14ac:dyDescent="0.3">
      <c r="Q17" s="5">
        <v>7.0000000000000001E-3</v>
      </c>
      <c r="R17" s="3">
        <v>1.6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1.6</v>
      </c>
    </row>
    <row r="19" spans="17:23" ht="14.45" x14ac:dyDescent="0.3">
      <c r="Q19" s="5">
        <v>1.4E-3</v>
      </c>
      <c r="R19" s="4">
        <v>1.6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>
        <v>16</v>
      </c>
      <c r="R21" s="14">
        <f ca="1">10^(FORECAST(Q21,LOG(OFFSET(Q$1:Q$21,MATCH(Q21,R$1:R$21,-1)-1,0,2)),OFFSET(R$1:R$21,MATCH(Q21,R$1:R$21,-1)-1,0,2)))</f>
        <v>4.1470896241779E-2</v>
      </c>
      <c r="V21">
        <v>0.25</v>
      </c>
      <c r="W21">
        <v>100</v>
      </c>
    </row>
    <row r="22" spans="17:23" ht="14.45" x14ac:dyDescent="0.3">
      <c r="Q22">
        <v>50</v>
      </c>
      <c r="R22" s="14">
        <f ca="1">10^(FORECAST(Q22,LOG(OFFSET(Q$1:Q$21,MATCH(Q22,R$1:R$21,-1)-1,0,2)),OFFSET(R$1:R$21,MATCH(Q22,R$1:R$21,-1)-1,0,2)))</f>
        <v>9.1597446299048077E-2</v>
      </c>
    </row>
    <row r="23" spans="17:23" ht="14.45" x14ac:dyDescent="0.3">
      <c r="Q23">
        <v>84</v>
      </c>
      <c r="R23" s="14">
        <f ca="1">10^(FORECAST(Q23,LOG(OFFSET(Q$1:Q$21,MATCH(Q23,R$1:R$21,-1)-1,0,2)),OFFSET(R$1:R$21,MATCH(Q23,R$1:R$21,-1)-1,0,2)))</f>
        <v>0.21907910693410837</v>
      </c>
      <c r="V23">
        <v>6.2E-2</v>
      </c>
      <c r="W23">
        <v>0</v>
      </c>
    </row>
    <row r="24" spans="17:23" ht="14.45" x14ac:dyDescent="0.3">
      <c r="Q24">
        <v>90</v>
      </c>
      <c r="R24" s="14">
        <f ca="1">10^(FORECAST(Q24,LOG(OFFSET(Q$1:Q$21,MATCH(Q24,R$1:R$21,-1)-1,0,2)),OFFSET(R$1:R$21,MATCH(Q24,R$1:R$21,-1)-1,0,2)))</f>
        <v>0.28357813054886555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1.8430848649112226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70.900000000000006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29.1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P34" sqref="P34:Q3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99</v>
      </c>
      <c r="V4">
        <v>256</v>
      </c>
      <c r="W4">
        <v>100</v>
      </c>
    </row>
    <row r="5" spans="17:23" ht="14.45" x14ac:dyDescent="0.3">
      <c r="Q5" s="5">
        <v>2</v>
      </c>
      <c r="R5" s="2">
        <v>98</v>
      </c>
    </row>
    <row r="6" spans="17:23" ht="14.45" x14ac:dyDescent="0.3">
      <c r="Q6" s="5">
        <v>1</v>
      </c>
      <c r="R6" s="2">
        <v>97</v>
      </c>
    </row>
    <row r="7" spans="17:23" ht="14.45" x14ac:dyDescent="0.3">
      <c r="Q7" s="5">
        <v>0.5</v>
      </c>
      <c r="R7" s="2">
        <v>91</v>
      </c>
      <c r="V7">
        <v>64</v>
      </c>
      <c r="W7">
        <v>0</v>
      </c>
    </row>
    <row r="8" spans="17:23" ht="14.45" x14ac:dyDescent="0.3">
      <c r="Q8" s="5">
        <v>0.25</v>
      </c>
      <c r="R8" s="2">
        <v>12</v>
      </c>
      <c r="V8">
        <v>64</v>
      </c>
      <c r="W8">
        <v>50</v>
      </c>
    </row>
    <row r="9" spans="17:23" ht="14.45" x14ac:dyDescent="0.3">
      <c r="Q9" s="5">
        <v>0.125</v>
      </c>
      <c r="R9" s="2">
        <v>1</v>
      </c>
      <c r="V9">
        <v>64</v>
      </c>
      <c r="W9">
        <v>100</v>
      </c>
    </row>
    <row r="10" spans="17:23" ht="14.45" x14ac:dyDescent="0.3">
      <c r="Q10" s="5">
        <v>6.25E-2</v>
      </c>
      <c r="R10" s="2">
        <v>0.2</v>
      </c>
    </row>
    <row r="11" spans="17:23" ht="14.45" x14ac:dyDescent="0.3">
      <c r="Q11" s="5"/>
      <c r="R11" s="3"/>
      <c r="V11">
        <v>2</v>
      </c>
      <c r="W11">
        <v>0</v>
      </c>
    </row>
    <row r="12" spans="17:23" ht="14.45" x14ac:dyDescent="0.3">
      <c r="Q12" s="5"/>
      <c r="R12" s="3"/>
      <c r="V12">
        <v>2</v>
      </c>
      <c r="W12">
        <v>50</v>
      </c>
    </row>
    <row r="13" spans="17:23" ht="14.45" x14ac:dyDescent="0.3">
      <c r="Q13" s="5"/>
      <c r="R13" s="3"/>
      <c r="V13">
        <v>2</v>
      </c>
      <c r="W13">
        <v>100</v>
      </c>
    </row>
    <row r="14" spans="17:23" ht="14.45" x14ac:dyDescent="0.3">
      <c r="Q14" s="5"/>
      <c r="R14" s="3"/>
    </row>
    <row r="15" spans="17:23" ht="14.45" x14ac:dyDescent="0.3">
      <c r="Q15" s="5"/>
      <c r="R15" s="3"/>
      <c r="V15">
        <v>0.5</v>
      </c>
      <c r="W15">
        <v>0</v>
      </c>
    </row>
    <row r="16" spans="17:23" ht="14.45" x14ac:dyDescent="0.3">
      <c r="Q16" s="5"/>
      <c r="R16" s="3"/>
      <c r="V16">
        <v>0.5</v>
      </c>
      <c r="W16">
        <v>50</v>
      </c>
    </row>
    <row r="17" spans="17:23" ht="14.45" x14ac:dyDescent="0.3">
      <c r="Q17" s="5"/>
      <c r="R17" s="3"/>
      <c r="V17">
        <v>0.5</v>
      </c>
      <c r="W17">
        <v>100</v>
      </c>
    </row>
    <row r="18" spans="17:23" ht="14.45" x14ac:dyDescent="0.3">
      <c r="Q18" s="5"/>
      <c r="R18" s="3"/>
    </row>
    <row r="19" spans="17:23" ht="14.45" x14ac:dyDescent="0.3">
      <c r="Q19" s="5"/>
      <c r="R19" s="4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10">
        <v>16</v>
      </c>
      <c r="R21" s="14">
        <f ca="1">10^(FORECAST(Q21,LOG(OFFSET(Q$1:Q$21,MATCH(Q21,R$1:R$21,-1)-1,0,2)),OFFSET(R$1:R$21,MATCH(Q21,R$1:R$21,-1)-1,0,2)))</f>
        <v>0.25892979874356575</v>
      </c>
      <c r="V21">
        <v>0.25</v>
      </c>
      <c r="W21">
        <v>100</v>
      </c>
    </row>
    <row r="22" spans="17:23" ht="14.45" x14ac:dyDescent="0.3">
      <c r="Q22" s="10">
        <v>50</v>
      </c>
      <c r="R22" s="14">
        <f t="shared" ref="R22:R24" ca="1" si="0">10^(FORECAST(Q22,LOG(OFFSET(Q$1:Q$21,MATCH(Q22,R$1:R$21,-1)-1,0,2)),OFFSET(R$1:R$21,MATCH(Q22,R$1:R$21,-1)-1,0,2)))</f>
        <v>0.3489307525407479</v>
      </c>
    </row>
    <row r="23" spans="17:23" ht="14.45" x14ac:dyDescent="0.3">
      <c r="Q23" s="10">
        <v>84</v>
      </c>
      <c r="R23" s="14">
        <f t="shared" ca="1" si="0"/>
        <v>0.47021497973368398</v>
      </c>
      <c r="V23">
        <v>6.2E-2</v>
      </c>
      <c r="W23">
        <v>0</v>
      </c>
    </row>
    <row r="24" spans="17:23" ht="14.45" x14ac:dyDescent="0.3">
      <c r="Q24" s="10">
        <v>90</v>
      </c>
      <c r="R24" s="14">
        <f t="shared" ca="1" si="0"/>
        <v>0.49563218219816446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1.2008213362258617</v>
      </c>
    </row>
    <row r="27" spans="17:23" ht="14.45" x14ac:dyDescent="0.3">
      <c r="Q27" s="6" t="s">
        <v>2</v>
      </c>
      <c r="R27" s="7">
        <f>100-R5</f>
        <v>2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97.8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0.2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workbookViewId="0">
      <selection activeCell="J19" sqref="J19"/>
    </sheetView>
  </sheetViews>
  <sheetFormatPr defaultRowHeight="15" x14ac:dyDescent="0.25"/>
  <sheetData>
    <row r="6" spans="3:8" x14ac:dyDescent="0.3">
      <c r="C6" s="6"/>
      <c r="D6" s="13" t="s">
        <v>7</v>
      </c>
      <c r="E6" s="13"/>
      <c r="F6" s="13"/>
      <c r="G6" s="13"/>
      <c r="H6" s="6"/>
    </row>
    <row r="7" spans="3:8" x14ac:dyDescent="0.3">
      <c r="C7" s="6"/>
      <c r="D7" s="8"/>
      <c r="E7" s="8" t="s">
        <v>19</v>
      </c>
      <c r="F7" s="8" t="s">
        <v>20</v>
      </c>
      <c r="G7" s="8" t="s">
        <v>21</v>
      </c>
      <c r="H7" s="8" t="s">
        <v>22</v>
      </c>
    </row>
    <row r="8" spans="3:8" x14ac:dyDescent="0.3">
      <c r="C8" s="6" t="s">
        <v>8</v>
      </c>
      <c r="D8" s="7"/>
      <c r="E8" s="7">
        <f ca="1">+'S5A Lab Results'!R21</f>
        <v>8.1594481106863057E-2</v>
      </c>
      <c r="F8" s="7">
        <f ca="1">+'S5B Lab Results'!R21</f>
        <v>4.1470896241779E-2</v>
      </c>
      <c r="G8" s="7">
        <f ca="1">+'S5C Lab Results'!R21</f>
        <v>0.25892979874356575</v>
      </c>
      <c r="H8" s="12">
        <f ca="1">+(G8+F8+E8)/3</f>
        <v>0.12733172536406928</v>
      </c>
    </row>
    <row r="9" spans="3:8" x14ac:dyDescent="0.3">
      <c r="C9" s="6" t="s">
        <v>9</v>
      </c>
      <c r="D9" s="7"/>
      <c r="E9" s="7">
        <f ca="1">+'S5A Lab Results'!R22</f>
        <v>0.15389305166811451</v>
      </c>
      <c r="F9" s="7">
        <f ca="1">+'S5B Lab Results'!R22</f>
        <v>9.1597446299048077E-2</v>
      </c>
      <c r="G9" s="7">
        <f ca="1">+'S5C Lab Results'!R22</f>
        <v>0.3489307525407479</v>
      </c>
      <c r="H9" s="12">
        <f t="shared" ref="H9:H11" ca="1" si="0">+(G9+F9+E9)/3</f>
        <v>0.19814041683597017</v>
      </c>
    </row>
    <row r="10" spans="3:8" x14ac:dyDescent="0.3">
      <c r="C10" s="6" t="s">
        <v>10</v>
      </c>
      <c r="D10" s="7"/>
      <c r="E10" s="7">
        <f ca="1">+'S5A Lab Results'!R23</f>
        <v>0.22793062213955417</v>
      </c>
      <c r="F10" s="7">
        <f ca="1">+'S5B Lab Results'!R23</f>
        <v>0.21907910693410837</v>
      </c>
      <c r="G10" s="7">
        <f ca="1">+'S5C Lab Results'!R23</f>
        <v>0.47021497973368398</v>
      </c>
      <c r="H10" s="12">
        <f t="shared" ca="1" si="0"/>
        <v>0.30574156960244886</v>
      </c>
    </row>
    <row r="11" spans="3:8" x14ac:dyDescent="0.3">
      <c r="C11" s="6" t="s">
        <v>11</v>
      </c>
      <c r="D11" s="7"/>
      <c r="E11" s="7">
        <f ca="1">+'S5A Lab Results'!R24</f>
        <v>0.24428999210856142</v>
      </c>
      <c r="F11" s="7">
        <f ca="1">+'S5B Lab Results'!R24</f>
        <v>0.28357813054886555</v>
      </c>
      <c r="G11" s="7">
        <f ca="1">+'S5C Lab Results'!R24</f>
        <v>0.49563218219816446</v>
      </c>
      <c r="H11" s="12">
        <f t="shared" ca="1" si="0"/>
        <v>0.34116676828519715</v>
      </c>
    </row>
    <row r="12" spans="3:8" x14ac:dyDescent="0.3">
      <c r="C12" s="6"/>
      <c r="D12" s="7"/>
      <c r="E12" s="7"/>
      <c r="F12" s="7"/>
      <c r="G12" s="7"/>
      <c r="H12" s="12"/>
    </row>
    <row r="13" spans="3:8" x14ac:dyDescent="0.3">
      <c r="C13" s="6" t="s">
        <v>12</v>
      </c>
      <c r="D13" s="7"/>
      <c r="E13" s="7">
        <f ca="1">+'S5A Lab Results'!R26</f>
        <v>1.2764355074114286</v>
      </c>
      <c r="F13" s="7">
        <f ca="1">+'S5B Lab Results'!R26</f>
        <v>1.8430848649112226</v>
      </c>
      <c r="G13" s="7">
        <f ca="1">+'S5C Lab Results'!R26</f>
        <v>1.2008213362258617</v>
      </c>
      <c r="H13" s="12">
        <f t="shared" ref="H13:H16" ca="1" si="1">+(G13+F13+E13)/3</f>
        <v>1.4401139028495045</v>
      </c>
    </row>
    <row r="14" spans="3:8" x14ac:dyDescent="0.3">
      <c r="C14" s="6" t="s">
        <v>13</v>
      </c>
      <c r="D14" s="7"/>
      <c r="E14" s="7">
        <f>+'S5A Lab Results'!R27</f>
        <v>0</v>
      </c>
      <c r="F14" s="7">
        <f>+'S5B Lab Results'!R27</f>
        <v>0</v>
      </c>
      <c r="G14" s="7">
        <f>+'S5C Lab Results'!R27</f>
        <v>2</v>
      </c>
      <c r="H14" s="12">
        <f t="shared" si="1"/>
        <v>0.66666666666666663</v>
      </c>
    </row>
    <row r="15" spans="3:8" x14ac:dyDescent="0.3">
      <c r="C15" s="6" t="s">
        <v>14</v>
      </c>
      <c r="D15" s="7"/>
      <c r="E15" s="7">
        <f>+'S5A Lab Results'!R28</f>
        <v>94</v>
      </c>
      <c r="F15" s="7">
        <f>+'S5B Lab Results'!R28</f>
        <v>70.900000000000006</v>
      </c>
      <c r="G15" s="7">
        <f>+'S5C Lab Results'!R28</f>
        <v>97.8</v>
      </c>
      <c r="H15" s="12">
        <f t="shared" si="1"/>
        <v>87.566666666666663</v>
      </c>
    </row>
    <row r="16" spans="3:8" x14ac:dyDescent="0.3">
      <c r="C16" s="6" t="s">
        <v>15</v>
      </c>
      <c r="D16" s="7"/>
      <c r="E16" s="7">
        <f>+'S5A Lab Results'!R29</f>
        <v>6</v>
      </c>
      <c r="F16" s="7">
        <f>+'S5B Lab Results'!R29</f>
        <v>29.1</v>
      </c>
      <c r="G16" s="7">
        <f>+'S5C Lab Results'!R29</f>
        <v>0.2</v>
      </c>
      <c r="H16" s="12">
        <f t="shared" si="1"/>
        <v>11.766666666666666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1" t="s">
        <v>16</v>
      </c>
    </row>
    <row r="2" spans="1:1" ht="14.45" x14ac:dyDescent="0.3">
      <c r="A2" s="11"/>
    </row>
    <row r="3" spans="1:1" x14ac:dyDescent="0.25">
      <c r="A3" s="11" t="s">
        <v>26</v>
      </c>
    </row>
    <row r="4" spans="1:1" x14ac:dyDescent="0.25">
      <c r="A4" s="11"/>
    </row>
    <row r="5" spans="1:1" x14ac:dyDescent="0.25">
      <c r="A5" s="11" t="s">
        <v>23</v>
      </c>
    </row>
    <row r="6" spans="1:1" x14ac:dyDescent="0.25">
      <c r="A6" s="11"/>
    </row>
    <row r="7" spans="1:1" x14ac:dyDescent="0.25">
      <c r="A7" s="11" t="s">
        <v>24</v>
      </c>
    </row>
    <row r="8" spans="1:1" x14ac:dyDescent="0.25">
      <c r="A8" s="11"/>
    </row>
    <row r="9" spans="1:1" x14ac:dyDescent="0.25">
      <c r="A9" s="11" t="s">
        <v>25</v>
      </c>
    </row>
    <row r="11" spans="1:1" x14ac:dyDescent="0.25">
      <c r="A11" s="11" t="s">
        <v>17</v>
      </c>
    </row>
    <row r="12" spans="1:1" ht="14.45" x14ac:dyDescent="0.3">
      <c r="A12" s="11"/>
    </row>
    <row r="13" spans="1:1" x14ac:dyDescent="0.25">
      <c r="A13" s="11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S5A Lab Results</vt:lpstr>
      <vt:lpstr>S5B Lab Results</vt:lpstr>
      <vt:lpstr>S5C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2014-12-17T23:52:48Z</dcterms:modified>
</cp:coreProperties>
</file>