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T32765 Susitna April - June 2014\5. Field Work\Field Data Non GIS Processed\GEOMORPHIC REACHES - QC2\LR\"/>
    </mc:Choice>
  </mc:AlternateContent>
  <bookViews>
    <workbookView xWindow="555" yWindow="60" windowWidth="16290" windowHeight="6885" activeTab="1"/>
  </bookViews>
  <sheets>
    <sheet name="Datasheet" sheetId="9" r:id="rId1"/>
    <sheet name="S1A Lab Results" sheetId="3" r:id="rId2"/>
    <sheet name="S1B Lab Results" sheetId="5" r:id="rId3"/>
    <sheet name="S1C Lab Results" sheetId="6" r:id="rId4"/>
    <sheet name="Dist Chart" sheetId="4" r:id="rId5"/>
    <sheet name="Summary" sheetId="7" r:id="rId6"/>
    <sheet name="Read Me" sheetId="8" r:id="rId7"/>
  </sheets>
  <calcPr calcId="152511"/>
</workbook>
</file>

<file path=xl/calcChain.xml><?xml version="1.0" encoding="utf-8"?>
<calcChain xmlns="http://schemas.openxmlformats.org/spreadsheetml/2006/main">
  <c r="M24" i="6" l="1"/>
  <c r="G11" i="7" s="1"/>
  <c r="M23" i="6"/>
  <c r="G10" i="7" s="1"/>
  <c r="M22" i="6"/>
  <c r="G9" i="7" s="1"/>
  <c r="M21" i="6"/>
  <c r="G8" i="7" s="1"/>
  <c r="M24" i="5"/>
  <c r="F11" i="7" s="1"/>
  <c r="M23" i="5"/>
  <c r="F10" i="7" s="1"/>
  <c r="M22" i="5"/>
  <c r="F9" i="7" s="1"/>
  <c r="M21" i="5"/>
  <c r="F8" i="7" s="1"/>
  <c r="N24" i="3"/>
  <c r="E11" i="7" s="1"/>
  <c r="N23" i="3"/>
  <c r="E10" i="7" s="1"/>
  <c r="N22" i="3"/>
  <c r="E9" i="7" s="1"/>
  <c r="N21" i="3"/>
  <c r="E8" i="7" s="1"/>
  <c r="M29" i="6" l="1"/>
  <c r="G16" i="7" s="1"/>
  <c r="M28" i="6"/>
  <c r="G15" i="7" s="1"/>
  <c r="M27" i="6"/>
  <c r="G14" i="7" s="1"/>
  <c r="M29" i="5"/>
  <c r="F16" i="7" s="1"/>
  <c r="M28" i="5"/>
  <c r="F15" i="7" s="1"/>
  <c r="M27" i="5"/>
  <c r="F14" i="7" s="1"/>
  <c r="M26" i="6" l="1"/>
  <c r="G13" i="7" s="1"/>
  <c r="M26" i="5"/>
  <c r="F13" i="7" s="1"/>
  <c r="N29" i="3"/>
  <c r="E16" i="7" s="1"/>
  <c r="H16" i="7" s="1"/>
  <c r="N28" i="3"/>
  <c r="E15" i="7" s="1"/>
  <c r="H15" i="7" s="1"/>
  <c r="N27" i="3"/>
  <c r="E14" i="7" s="1"/>
  <c r="H14" i="7" s="1"/>
  <c r="N26" i="3" l="1"/>
  <c r="E13" i="7" s="1"/>
  <c r="H11" i="7" l="1"/>
  <c r="H10" i="7"/>
  <c r="H9" i="7"/>
  <c r="H8" i="7" l="1"/>
  <c r="H13" i="7" l="1"/>
</calcChain>
</file>

<file path=xl/sharedStrings.xml><?xml version="1.0" encoding="utf-8"?>
<sst xmlns="http://schemas.openxmlformats.org/spreadsheetml/2006/main" count="41" uniqueCount="27">
  <si>
    <t>%Finer Lab</t>
  </si>
  <si>
    <t>Gr</t>
  </si>
  <si>
    <t>%Gravel</t>
  </si>
  <si>
    <t>%Sand</t>
  </si>
  <si>
    <t>%Silt/Clay</t>
  </si>
  <si>
    <t>Size</t>
  </si>
  <si>
    <t>% Finer Than</t>
  </si>
  <si>
    <t>Bank Samples</t>
  </si>
  <si>
    <t>Average</t>
  </si>
  <si>
    <t>D16 (mm)</t>
  </si>
  <si>
    <t>D50 (mm)</t>
  </si>
  <si>
    <t>D84 (mm)</t>
  </si>
  <si>
    <t>D90 (mm)</t>
  </si>
  <si>
    <t>Gr (-)</t>
  </si>
  <si>
    <t>% Gravel</t>
  </si>
  <si>
    <t>% Sand</t>
  </si>
  <si>
    <t>% Silt/Clay</t>
  </si>
  <si>
    <t>Sheets:</t>
  </si>
  <si>
    <t>Dist Chart—Sediment distribution curves for surface and subsurface samples</t>
  </si>
  <si>
    <t>Summary—Summarized data from subsurface and surface samples.  Data includes significant grain sizes, gradation coefficient, and percent sand, percent gravel, and percent silt/clay</t>
  </si>
  <si>
    <t>1A</t>
  </si>
  <si>
    <t>1B</t>
  </si>
  <si>
    <t>1C</t>
  </si>
  <si>
    <t>Datasheet — Electronic version of the field datasheet</t>
  </si>
  <si>
    <t>S1A Lab Results—Electronic version of field data information as well as sample lab sieve size analysis as described in ISR study 6.6 section 4.1.2.9.</t>
  </si>
  <si>
    <t>S1B Lab Results —Electronic version of field data information as well as sample lab sieve size analysis as described in ISR study 6.6 section 4.1.2.9.</t>
  </si>
  <si>
    <t>S1C Lab Results —Electronic version of field data information as well as sample lab sieve size analysis as described in ISR study 6.6 section 4.1.2.9.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</si>
</sst>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2" xfId="0" applyFont="1" applyFill="1" applyBorder="1"/>
    <xf numFmtId="0" fontId="1" fillId="0" borderId="3" xfId="0" applyFont="1" applyFill="1" applyBorder="1"/>
    <xf numFmtId="0" fontId="0" fillId="0" borderId="1" xfId="0" applyBorder="1"/>
    <xf numFmtId="0" fontId="0" fillId="2" borderId="0" xfId="0" applyFill="1"/>
    <xf numFmtId="164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165" fontId="0" fillId="2" borderId="0" xfId="0" applyNumberFormat="1" applyFill="1" applyAlignment="1">
      <alignment horizontal="center"/>
    </xf>
    <xf numFmtId="164" fontId="0" fillId="2" borderId="0" xfId="0" applyNumberFormat="1" applyFill="1"/>
    <xf numFmtId="0" fontId="0" fillId="0" borderId="0" xfId="0" applyAlignment="1">
      <alignment vertical="center"/>
    </xf>
    <xf numFmtId="165" fontId="0" fillId="2" borderId="0" xfId="0" applyNumberFormat="1" applyFill="1"/>
    <xf numFmtId="165" fontId="0" fillId="0" borderId="0" xfId="0" applyNumberFormat="1"/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6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calcChain" Target="calcChain.xml"/><Relationship Id="rId5" Type="http://schemas.openxmlformats.org/officeDocument/2006/relationships/chartsheet" Target="chartsheets/sheet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Sediment Distribution</a:t>
            </a:r>
            <a:r>
              <a:rPr lang="en-US" baseline="0"/>
              <a:t> at PRM 75  Bank Samples</a:t>
            </a:r>
            <a:endParaRPr lang="en-US"/>
          </a:p>
        </c:rich>
      </c:tx>
      <c:layout>
        <c:manualLayout>
          <c:xMode val="edge"/>
          <c:yMode val="edge"/>
          <c:x val="0.32772147154305509"/>
          <c:y val="3.2384583297882276E-2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5.1259823037118644E-2"/>
          <c:y val="0.10374658017834963"/>
          <c:w val="0.82797646363345867"/>
          <c:h val="0.711835657237189"/>
        </c:manualLayout>
      </c:layout>
      <c:scatterChart>
        <c:scatterStyle val="lineMarker"/>
        <c:varyColors val="0"/>
        <c:ser>
          <c:idx val="1"/>
          <c:order val="0"/>
          <c:tx>
            <c:v>Bank A - Upper</c:v>
          </c:tx>
          <c:spPr>
            <a:ln w="3175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'S1A Lab Results'!$M$2:$M$19</c:f>
              <c:numCache>
                <c:formatCode>General</c:formatCode>
                <c:ptCount val="18"/>
                <c:pt idx="0">
                  <c:v>16</c:v>
                </c:pt>
                <c:pt idx="1">
                  <c:v>8</c:v>
                </c:pt>
                <c:pt idx="2">
                  <c:v>4</c:v>
                </c:pt>
                <c:pt idx="3">
                  <c:v>2</c:v>
                </c:pt>
                <c:pt idx="4">
                  <c:v>1</c:v>
                </c:pt>
                <c:pt idx="5">
                  <c:v>0.5</c:v>
                </c:pt>
                <c:pt idx="6">
                  <c:v>0.25</c:v>
                </c:pt>
                <c:pt idx="7">
                  <c:v>0.125</c:v>
                </c:pt>
                <c:pt idx="8">
                  <c:v>6.25E-2</c:v>
                </c:pt>
                <c:pt idx="9">
                  <c:v>3.9800000000000002E-2</c:v>
                </c:pt>
                <c:pt idx="10">
                  <c:v>3.1300000000000001E-2</c:v>
                </c:pt>
                <c:pt idx="11">
                  <c:v>2.3699999999999999E-2</c:v>
                </c:pt>
                <c:pt idx="12">
                  <c:v>1.7600000000000001E-2</c:v>
                </c:pt>
                <c:pt idx="13">
                  <c:v>1.32E-2</c:v>
                </c:pt>
                <c:pt idx="14">
                  <c:v>9.5E-4</c:v>
                </c:pt>
                <c:pt idx="15">
                  <c:v>6.8000000000000005E-4</c:v>
                </c:pt>
                <c:pt idx="16">
                  <c:v>3.4000000000000002E-4</c:v>
                </c:pt>
                <c:pt idx="17">
                  <c:v>1.3999999999999999E-4</c:v>
                </c:pt>
              </c:numCache>
            </c:numRef>
          </c:xVal>
          <c:yVal>
            <c:numRef>
              <c:f>'S1A Lab Results'!$N$2:$N$19</c:f>
              <c:numCache>
                <c:formatCode>General</c:formatCode>
                <c:ptCount val="1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98</c:v>
                </c:pt>
                <c:pt idx="7">
                  <c:v>96</c:v>
                </c:pt>
                <c:pt idx="8">
                  <c:v>64</c:v>
                </c:pt>
                <c:pt idx="9">
                  <c:v>53.4</c:v>
                </c:pt>
                <c:pt idx="10">
                  <c:v>39.299999999999997</c:v>
                </c:pt>
                <c:pt idx="11">
                  <c:v>28.2</c:v>
                </c:pt>
                <c:pt idx="12">
                  <c:v>20.100000000000001</c:v>
                </c:pt>
                <c:pt idx="13">
                  <c:v>14.1</c:v>
                </c:pt>
                <c:pt idx="14">
                  <c:v>9</c:v>
                </c:pt>
                <c:pt idx="15">
                  <c:v>7</c:v>
                </c:pt>
                <c:pt idx="16">
                  <c:v>4</c:v>
                </c:pt>
                <c:pt idx="17">
                  <c:v>3</c:v>
                </c:pt>
              </c:numCache>
            </c:numRef>
          </c:yVal>
          <c:smooth val="0"/>
        </c:ser>
        <c:ser>
          <c:idx val="0"/>
          <c:order val="1"/>
          <c:tx>
            <c:v>256</c:v>
          </c:tx>
          <c:spPr>
            <a:ln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#REF!</c:f>
              <c:numCache>
                <c:formatCode>General</c:formatCode>
                <c:ptCount val="3"/>
                <c:pt idx="0">
                  <c:v>256</c:v>
                </c:pt>
                <c:pt idx="1">
                  <c:v>256</c:v>
                </c:pt>
                <c:pt idx="2">
                  <c:v>256</c:v>
                </c:pt>
              </c:numCache>
            </c:numRef>
          </c:xVal>
          <c:yVal>
            <c:numRef>
              <c:f>#REF!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2"/>
          <c:order val="2"/>
          <c:tx>
            <c:v>64</c:v>
          </c:tx>
          <c:spPr>
            <a:ln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#REF!</c:f>
              <c:numCache>
                <c:formatCode>General</c:formatCode>
                <c:ptCount val="3"/>
                <c:pt idx="0">
                  <c:v>64</c:v>
                </c:pt>
                <c:pt idx="1">
                  <c:v>64</c:v>
                </c:pt>
                <c:pt idx="2">
                  <c:v>64</c:v>
                </c:pt>
              </c:numCache>
            </c:numRef>
          </c:xVal>
          <c:yVal>
            <c:numRef>
              <c:f>#REF!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3"/>
          <c:order val="3"/>
          <c:tx>
            <c:v>2</c:v>
          </c:tx>
          <c:spPr>
            <a:ln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#REF!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xVal>
          <c:yVal>
            <c:numRef>
              <c:f>#REF!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4"/>
          <c:order val="4"/>
          <c:tx>
            <c:v>0.5</c:v>
          </c:tx>
          <c:spPr>
            <a:ln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#REF!</c:f>
              <c:numCache>
                <c:formatCode>General</c:formatCode>
                <c:ptCount val="3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</c:numCache>
            </c:numRef>
          </c:xVal>
          <c:yVal>
            <c:numRef>
              <c:f>#REF!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5"/>
          <c:order val="5"/>
          <c:tx>
            <c:v>0.25</c:v>
          </c:tx>
          <c:spPr>
            <a:ln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#REF!</c:f>
              <c:numCache>
                <c:formatCode>General</c:formatCode>
                <c:ptCount val="3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</c:numCache>
            </c:numRef>
          </c:xVal>
          <c:yVal>
            <c:numRef>
              <c:f>#REF!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6"/>
          <c:order val="6"/>
          <c:tx>
            <c:v>0.062</c:v>
          </c:tx>
          <c:spPr>
            <a:ln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#REF!</c:f>
              <c:numCache>
                <c:formatCode>General</c:formatCode>
                <c:ptCount val="3"/>
                <c:pt idx="0">
                  <c:v>6.2E-2</c:v>
                </c:pt>
                <c:pt idx="1">
                  <c:v>6.2E-2</c:v>
                </c:pt>
                <c:pt idx="2">
                  <c:v>6.2E-2</c:v>
                </c:pt>
              </c:numCache>
            </c:numRef>
          </c:xVal>
          <c:yVal>
            <c:numRef>
              <c:f>#REF!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7"/>
          <c:order val="7"/>
          <c:tx>
            <c:v>0.004</c:v>
          </c:tx>
          <c:spPr>
            <a:ln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#REF!</c:f>
              <c:numCache>
                <c:formatCode>General</c:formatCode>
                <c:ptCount val="3"/>
                <c:pt idx="0">
                  <c:v>4.0000000000000001E-3</c:v>
                </c:pt>
                <c:pt idx="1">
                  <c:v>4.0000000000000001E-3</c:v>
                </c:pt>
                <c:pt idx="2">
                  <c:v>4.0000000000000001E-3</c:v>
                </c:pt>
              </c:numCache>
            </c:numRef>
          </c:xVal>
          <c:yVal>
            <c:numRef>
              <c:f>#REF!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8"/>
          <c:order val="8"/>
          <c:tx>
            <c:v>Bank B - Middle</c:v>
          </c:tx>
          <c:spPr>
            <a:ln>
              <a:solidFill>
                <a:schemeClr val="accent6">
                  <a:lumMod val="75000"/>
                </a:schemeClr>
              </a:solidFill>
              <a:prstDash val="sysDash"/>
            </a:ln>
          </c:spPr>
          <c:marker>
            <c:symbol val="none"/>
          </c:marker>
          <c:xVal>
            <c:numRef>
              <c:f>'S1B Lab Results'!$L$2:$L$19</c:f>
              <c:numCache>
                <c:formatCode>General</c:formatCode>
                <c:ptCount val="18"/>
                <c:pt idx="0">
                  <c:v>16</c:v>
                </c:pt>
                <c:pt idx="1">
                  <c:v>8</c:v>
                </c:pt>
                <c:pt idx="2">
                  <c:v>4</c:v>
                </c:pt>
                <c:pt idx="3">
                  <c:v>2</c:v>
                </c:pt>
                <c:pt idx="4">
                  <c:v>1</c:v>
                </c:pt>
                <c:pt idx="5">
                  <c:v>0.5</c:v>
                </c:pt>
                <c:pt idx="6">
                  <c:v>0.25</c:v>
                </c:pt>
                <c:pt idx="7">
                  <c:v>0.125</c:v>
                </c:pt>
                <c:pt idx="8">
                  <c:v>6.25E-2</c:v>
                </c:pt>
              </c:numCache>
            </c:numRef>
          </c:xVal>
          <c:yVal>
            <c:numRef>
              <c:f>'S1B Lab Results'!$M$2:$M$19</c:f>
              <c:numCache>
                <c:formatCode>General</c:formatCode>
                <c:ptCount val="1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97</c:v>
                </c:pt>
                <c:pt idx="6">
                  <c:v>44</c:v>
                </c:pt>
                <c:pt idx="7">
                  <c:v>15</c:v>
                </c:pt>
                <c:pt idx="8">
                  <c:v>5.2</c:v>
                </c:pt>
              </c:numCache>
            </c:numRef>
          </c:yVal>
          <c:smooth val="0"/>
        </c:ser>
        <c:ser>
          <c:idx val="9"/>
          <c:order val="9"/>
          <c:tx>
            <c:v>Bank C - Lower</c:v>
          </c:tx>
          <c:spPr>
            <a:ln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xVal>
            <c:numRef>
              <c:f>'S1C Lab Results'!$L$2:$L$19</c:f>
              <c:numCache>
                <c:formatCode>General</c:formatCode>
                <c:ptCount val="18"/>
                <c:pt idx="0">
                  <c:v>16</c:v>
                </c:pt>
                <c:pt idx="1">
                  <c:v>8</c:v>
                </c:pt>
                <c:pt idx="2">
                  <c:v>4</c:v>
                </c:pt>
                <c:pt idx="3">
                  <c:v>2</c:v>
                </c:pt>
                <c:pt idx="4">
                  <c:v>1</c:v>
                </c:pt>
                <c:pt idx="5">
                  <c:v>0.5</c:v>
                </c:pt>
                <c:pt idx="6">
                  <c:v>0.25</c:v>
                </c:pt>
                <c:pt idx="7">
                  <c:v>0.125</c:v>
                </c:pt>
                <c:pt idx="8">
                  <c:v>6.25E-2</c:v>
                </c:pt>
              </c:numCache>
            </c:numRef>
          </c:xVal>
          <c:yVal>
            <c:numRef>
              <c:f>'S1C Lab Results'!$M$2:$M$19</c:f>
              <c:numCache>
                <c:formatCode>General</c:formatCode>
                <c:ptCount val="1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98</c:v>
                </c:pt>
                <c:pt idx="7">
                  <c:v>54</c:v>
                </c:pt>
                <c:pt idx="8">
                  <c:v>13.5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2058184"/>
        <c:axId val="382058968"/>
      </c:scatterChart>
      <c:valAx>
        <c:axId val="382058184"/>
        <c:scaling>
          <c:logBase val="10"/>
          <c:orientation val="maxMin"/>
          <c:max val="1000"/>
          <c:min val="1.0000000000000002E-3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Helv"/>
                    <a:ea typeface="Helv"/>
                    <a:cs typeface="Helv"/>
                  </a:defRPr>
                </a:pPr>
                <a:r>
                  <a:rPr lang="en-US"/>
                  <a:t>Grain Size in Millimeters</a:t>
                </a:r>
              </a:p>
            </c:rich>
          </c:tx>
          <c:layout>
            <c:manualLayout>
              <c:xMode val="edge"/>
              <c:yMode val="edge"/>
              <c:x val="0.38670235464227437"/>
              <c:y val="0.861695219915692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elv"/>
                <a:ea typeface="Helv"/>
                <a:cs typeface="Helv"/>
              </a:defRPr>
            </a:pPr>
            <a:endParaRPr lang="en-US"/>
          </a:p>
        </c:txPr>
        <c:crossAx val="382058968"/>
        <c:crosses val="autoZero"/>
        <c:crossBetween val="midCat"/>
        <c:majorUnit val="10"/>
        <c:minorUnit val="10"/>
      </c:valAx>
      <c:valAx>
        <c:axId val="382058968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"/>
                <a:ea typeface="Helv"/>
                <a:cs typeface="Helv"/>
              </a:defRPr>
            </a:pPr>
            <a:endParaRPr lang="en-US"/>
          </a:p>
        </c:txPr>
        <c:crossAx val="382058184"/>
        <c:crosses val="max"/>
        <c:crossBetween val="midCat"/>
        <c:majorUnit val="10"/>
        <c:minorUnit val="2"/>
      </c:valAx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ayout>
        <c:manualLayout>
          <c:xMode val="edge"/>
          <c:yMode val="edge"/>
          <c:x val="0.69326233327288755"/>
          <c:y val="0.14500774187421869"/>
          <c:w val="0.16909743660897014"/>
          <c:h val="0.110270154015270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Helv"/>
              <a:ea typeface="Helv"/>
              <a:cs typeface="Helv"/>
            </a:defRPr>
          </a:pPr>
          <a:endParaRPr lang="en-US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elv"/>
          <a:ea typeface="Helv"/>
          <a:cs typeface="Helv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2"/>
  <sheetViews>
    <sheetView zoomScale="80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152400</xdr:colOff>
      <xdr:row>45</xdr:row>
      <xdr:rowOff>114300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858000" cy="8686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502756</xdr:colOff>
      <xdr:row>40</xdr:row>
      <xdr:rowOff>172720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89156" cy="76606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397822</xdr:colOff>
      <xdr:row>40</xdr:row>
      <xdr:rowOff>167640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84222" cy="76504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264160</xdr:colOff>
      <xdr:row>44</xdr:row>
      <xdr:rowOff>89166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360160" cy="830860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840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0.00829</cdr:x>
      <cdr:y>0.12837</cdr:y>
    </cdr:from>
    <cdr:to>
      <cdr:x>0.03001</cdr:x>
      <cdr:y>0.85325</cdr:y>
    </cdr:to>
    <cdr:sp macro="" textlink="">
      <cdr:nvSpPr>
        <cdr:cNvPr id="56321" name="Tex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4647" y="685182"/>
          <a:ext cx="197278" cy="38257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27432" tIns="22860" rIns="0" bIns="2286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LinePrinter"/>
            </a:rPr>
            <a:t>Percent Finer Than Size Shown</a:t>
          </a:r>
          <a:endParaRPr lang="en-US"/>
        </a:p>
      </cdr:txBody>
    </cdr:sp>
  </cdr:relSizeAnchor>
  <cdr:relSizeAnchor xmlns:cdr="http://schemas.openxmlformats.org/drawingml/2006/chartDrawing">
    <cdr:from>
      <cdr:x>0.55183</cdr:x>
      <cdr:y>0.82093</cdr:y>
    </cdr:from>
    <cdr:to>
      <cdr:x>0.57256</cdr:x>
      <cdr:y>0.84815</cdr:y>
    </cdr:to>
    <cdr:sp macro="" textlink="">
      <cdr:nvSpPr>
        <cdr:cNvPr id="56322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74649" y="5152351"/>
          <a:ext cx="179364" cy="1708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0.2</a:t>
          </a:r>
          <a:endParaRPr lang="en-US"/>
        </a:p>
      </cdr:txBody>
    </cdr:sp>
  </cdr:relSizeAnchor>
  <cdr:relSizeAnchor xmlns:cdr="http://schemas.openxmlformats.org/drawingml/2006/chartDrawing">
    <cdr:from>
      <cdr:x>0.50998</cdr:x>
      <cdr:y>0.82222</cdr:y>
    </cdr:from>
    <cdr:to>
      <cdr:x>0.53071</cdr:x>
      <cdr:y>0.84944</cdr:y>
    </cdr:to>
    <cdr:sp macro="" textlink="">
      <cdr:nvSpPr>
        <cdr:cNvPr id="56323" name="Text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12558" y="5160453"/>
          <a:ext cx="179364" cy="1708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0.5</a:t>
          </a:r>
          <a:endParaRPr lang="en-US"/>
        </a:p>
      </cdr:txBody>
    </cdr:sp>
  </cdr:relSizeAnchor>
  <cdr:relSizeAnchor xmlns:cdr="http://schemas.openxmlformats.org/drawingml/2006/chartDrawing">
    <cdr:from>
      <cdr:x>0.41705</cdr:x>
      <cdr:y>0.8227</cdr:y>
    </cdr:from>
    <cdr:to>
      <cdr:x>0.43277</cdr:x>
      <cdr:y>0.85001</cdr:y>
    </cdr:to>
    <cdr:sp macro="" textlink="">
      <cdr:nvSpPr>
        <cdr:cNvPr id="56324" name="Text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08446" y="5163459"/>
          <a:ext cx="136006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2</a:t>
          </a:r>
          <a:endParaRPr lang="en-US"/>
        </a:p>
      </cdr:txBody>
    </cdr:sp>
  </cdr:relSizeAnchor>
  <cdr:relSizeAnchor xmlns:cdr="http://schemas.openxmlformats.org/drawingml/2006/chartDrawing">
    <cdr:from>
      <cdr:x>0.35795</cdr:x>
      <cdr:y>0.824</cdr:y>
    </cdr:from>
    <cdr:to>
      <cdr:x>0.37813</cdr:x>
      <cdr:y>0.85131</cdr:y>
    </cdr:to>
    <cdr:sp macro="" textlink="">
      <cdr:nvSpPr>
        <cdr:cNvPr id="56325" name="Text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97162" y="5171651"/>
          <a:ext cx="174599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5</a:t>
          </a:r>
          <a:endParaRPr lang="en-US"/>
        </a:p>
      </cdr:txBody>
    </cdr:sp>
  </cdr:relSizeAnchor>
  <cdr:relSizeAnchor xmlns:cdr="http://schemas.openxmlformats.org/drawingml/2006/chartDrawing">
    <cdr:from>
      <cdr:x>0.2778</cdr:x>
      <cdr:y>0.82464</cdr:y>
    </cdr:from>
    <cdr:to>
      <cdr:x>0.29522</cdr:x>
      <cdr:y>0.85236</cdr:y>
    </cdr:to>
    <cdr:sp macro="" textlink="">
      <cdr:nvSpPr>
        <cdr:cNvPr id="56326" name="Text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03601" y="5175646"/>
          <a:ext cx="150725" cy="1739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20</a:t>
          </a:r>
          <a:endParaRPr lang="en-US"/>
        </a:p>
      </cdr:txBody>
    </cdr:sp>
  </cdr:relSizeAnchor>
  <cdr:relSizeAnchor xmlns:cdr="http://schemas.openxmlformats.org/drawingml/2006/chartDrawing">
    <cdr:from>
      <cdr:x>0.235</cdr:x>
      <cdr:y>0.8231</cdr:y>
    </cdr:from>
    <cdr:to>
      <cdr:x>0.25242</cdr:x>
      <cdr:y>0.85082</cdr:y>
    </cdr:to>
    <cdr:sp macro="" textlink="">
      <cdr:nvSpPr>
        <cdr:cNvPr id="56328" name="Text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33309" y="5165975"/>
          <a:ext cx="150725" cy="1739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50</a:t>
          </a:r>
          <a:endParaRPr lang="en-US"/>
        </a:p>
      </cdr:txBody>
    </cdr:sp>
  </cdr:relSizeAnchor>
  <cdr:relSizeAnchor xmlns:cdr="http://schemas.openxmlformats.org/drawingml/2006/chartDrawing">
    <cdr:from>
      <cdr:x>0.07778</cdr:x>
      <cdr:y>0.82595</cdr:y>
    </cdr:from>
    <cdr:to>
      <cdr:x>0.1023</cdr:x>
      <cdr:y>0.85366</cdr:y>
    </cdr:to>
    <cdr:sp macro="" textlink="">
      <cdr:nvSpPr>
        <cdr:cNvPr id="56333" name="Text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3020" y="5183904"/>
          <a:ext cx="212156" cy="1739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500</a:t>
          </a:r>
          <a:endParaRPr lang="en-US"/>
        </a:p>
      </cdr:txBody>
    </cdr:sp>
  </cdr:relSizeAnchor>
  <cdr:relSizeAnchor xmlns:cdr="http://schemas.openxmlformats.org/drawingml/2006/chartDrawing">
    <cdr:from>
      <cdr:x>0.43508</cdr:x>
      <cdr:y>0.0032</cdr:y>
    </cdr:from>
    <cdr:to>
      <cdr:x>0.43722</cdr:x>
      <cdr:y>0.02815</cdr:y>
    </cdr:to>
    <cdr:sp macro="" textlink="" fLocksText="0">
      <cdr:nvSpPr>
        <cdr:cNvPr id="56334" name="Text 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62865" y="20043"/>
          <a:ext cx="18530" cy="1565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n-US"/>
        </a:p>
      </cdr:txBody>
    </cdr:sp>
  </cdr:relSizeAnchor>
  <cdr:relSizeAnchor xmlns:cdr="http://schemas.openxmlformats.org/drawingml/2006/chartDrawing">
    <cdr:from>
      <cdr:x>0.04726</cdr:x>
      <cdr:y>0.88743</cdr:y>
    </cdr:from>
    <cdr:to>
      <cdr:x>0.75004</cdr:x>
      <cdr:y>0.9488</cdr:y>
    </cdr:to>
    <cdr:grpSp>
      <cdr:nvGrpSpPr>
        <cdr:cNvPr id="67" name="Group 51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409638" y="5589394"/>
          <a:ext cx="6091521" cy="386534"/>
          <a:chOff x="447263" y="5592054"/>
          <a:chExt cx="6054516" cy="391164"/>
        </a:xfrm>
      </cdr:grpSpPr>
      <cdr:sp macro="" textlink="">
        <cdr:nvSpPr>
          <cdr:cNvPr id="22" name="Rectangle 21"/>
          <cdr:cNvSpPr/>
        </cdr:nvSpPr>
        <cdr:spPr>
          <a:xfrm xmlns:a="http://schemas.openxmlformats.org/drawingml/2006/main">
            <a:off x="1182574" y="5592055"/>
            <a:ext cx="726741" cy="387988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6350">
            <a:solidFill>
              <a:schemeClr val="tx1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23" name="Rectangle 22"/>
          <cdr:cNvSpPr/>
        </cdr:nvSpPr>
        <cdr:spPr>
          <a:xfrm xmlns:a="http://schemas.openxmlformats.org/drawingml/2006/main">
            <a:off x="447263" y="5592054"/>
            <a:ext cx="732405" cy="387988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6350">
            <a:solidFill>
              <a:schemeClr val="tx1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  <cdr:grpSp>
        <cdr:nvGrpSpPr>
          <cdr:cNvPr id="74" name="Group 27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192922" y="5592055"/>
            <a:ext cx="3099664" cy="390836"/>
            <a:chOff x="2192922" y="5592055"/>
            <a:chExt cx="3099664" cy="390836"/>
          </a:xfrm>
        </cdr:grpSpPr>
      </cdr:grpSp>
      <cdr:grpSp>
        <cdr:nvGrpSpPr>
          <cdr:cNvPr id="10704" name="Group 27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1912222" y="5592055"/>
            <a:ext cx="2428278" cy="390836"/>
            <a:chOff x="1912222" y="5592055"/>
            <a:chExt cx="2428278" cy="390836"/>
          </a:xfrm>
        </cdr:grpSpPr>
        <cdr:sp macro="" textlink="">
          <cdr:nvSpPr>
            <cdr:cNvPr id="21" name="Rectangle 20"/>
            <cdr:cNvSpPr/>
          </cdr:nvSpPr>
          <cdr:spPr>
            <a:xfrm xmlns:a="http://schemas.openxmlformats.org/drawingml/2006/main">
              <a:off x="1912920" y="5592055"/>
              <a:ext cx="1779945" cy="184998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grpSp>
          <cdr:nvGrpSpPr>
            <cdr:cNvPr id="80" name="Group 26"/>
            <cdr:cNvGrpSpPr>
              <a:grpSpLocks xmlns:a="http://schemas.openxmlformats.org/drawingml/2006/main"/>
            </cdr:cNvGrpSpPr>
          </cdr:nvGrpSpPr>
          <cdr:grpSpPr bwMode="auto">
            <a:xfrm xmlns:a="http://schemas.openxmlformats.org/drawingml/2006/main">
              <a:off x="2192922" y="5792364"/>
              <a:ext cx="2147578" cy="190527"/>
              <a:chOff x="2192922" y="5792364"/>
              <a:chExt cx="2147578" cy="190527"/>
            </a:xfrm>
          </cdr:grpSpPr>
        </cdr:grpSp>
        <cdr:grpSp>
          <cdr:nvGrpSpPr>
            <cdr:cNvPr id="10714" name="Group 26"/>
            <cdr:cNvGrpSpPr>
              <a:grpSpLocks xmlns:a="http://schemas.openxmlformats.org/drawingml/2006/main"/>
            </cdr:cNvGrpSpPr>
          </cdr:nvGrpSpPr>
          <cdr:grpSpPr bwMode="auto">
            <a:xfrm xmlns:a="http://schemas.openxmlformats.org/drawingml/2006/main">
              <a:off x="1912222" y="5776639"/>
              <a:ext cx="1782006" cy="204772"/>
              <a:chOff x="1912222" y="5776639"/>
              <a:chExt cx="1782006" cy="204772"/>
            </a:xfrm>
          </cdr:grpSpPr>
          <cdr:sp macro="" textlink="">
            <cdr:nvSpPr>
              <cdr:cNvPr id="32" name="Rectangle 31"/>
              <cdr:cNvSpPr/>
            </cdr:nvSpPr>
            <cdr:spPr>
              <a:xfrm xmlns:a="http://schemas.openxmlformats.org/drawingml/2006/main">
                <a:off x="1912222" y="5778625"/>
                <a:ext cx="360463" cy="202625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4" name="Rectangle 33"/>
              <cdr:cNvSpPr/>
            </cdr:nvSpPr>
            <cdr:spPr>
              <a:xfrm xmlns:a="http://schemas.openxmlformats.org/drawingml/2006/main">
                <a:off x="2659311" y="5778626"/>
                <a:ext cx="311285" cy="202785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5" name="Rectangle 34"/>
              <cdr:cNvSpPr/>
            </cdr:nvSpPr>
            <cdr:spPr>
              <a:xfrm xmlns:a="http://schemas.openxmlformats.org/drawingml/2006/main">
                <a:off x="3333726" y="5776639"/>
                <a:ext cx="360502" cy="204581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6" name="Rectangle 35"/>
              <cdr:cNvSpPr/>
            </cdr:nvSpPr>
            <cdr:spPr>
              <a:xfrm xmlns:a="http://schemas.openxmlformats.org/drawingml/2006/main">
                <a:off x="2969363" y="5778625"/>
                <a:ext cx="359709" cy="202595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</cdr:grpSp>
      </cdr:grpSp>
      <cdr:grpSp>
        <cdr:nvGrpSpPr>
          <cdr:cNvPr id="78" name="Group 36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39239" y="5592597"/>
            <a:ext cx="2162540" cy="390621"/>
            <a:chOff x="4339239" y="5592597"/>
            <a:chExt cx="2162540" cy="390621"/>
          </a:xfrm>
        </cdr:grpSpPr>
      </cdr:grpSp>
      <cdr:grpSp>
        <cdr:nvGrpSpPr>
          <cdr:cNvPr id="10706" name="Group 36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3689780" y="5593415"/>
            <a:ext cx="1789283" cy="387805"/>
            <a:chOff x="3689780" y="5593415"/>
            <a:chExt cx="1789283" cy="387805"/>
          </a:xfrm>
        </cdr:grpSpPr>
        <cdr:sp macro="" textlink="">
          <cdr:nvSpPr>
            <cdr:cNvPr id="3" name="Rectangle 2"/>
            <cdr:cNvSpPr/>
          </cdr:nvSpPr>
          <cdr:spPr>
            <a:xfrm xmlns:a="http://schemas.openxmlformats.org/drawingml/2006/main">
              <a:off x="4767060" y="5779721"/>
              <a:ext cx="403864" cy="201499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20" name="Rectangle 19"/>
            <cdr:cNvSpPr/>
          </cdr:nvSpPr>
          <cdr:spPr>
            <a:xfrm xmlns:a="http://schemas.openxmlformats.org/drawingml/2006/main">
              <a:off x="3691282" y="5779611"/>
              <a:ext cx="337207" cy="201608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41" name="Rectangle 40"/>
            <cdr:cNvSpPr/>
          </cdr:nvSpPr>
          <cdr:spPr>
            <a:xfrm xmlns:a="http://schemas.openxmlformats.org/drawingml/2006/main">
              <a:off x="4404949" y="5780531"/>
              <a:ext cx="364815" cy="200688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42" name="Rectangle 41"/>
            <cdr:cNvSpPr/>
          </cdr:nvSpPr>
          <cdr:spPr>
            <a:xfrm xmlns:a="http://schemas.openxmlformats.org/drawingml/2006/main">
              <a:off x="3689780" y="5593415"/>
              <a:ext cx="1789283" cy="187508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</cdr:grpSp>
  </cdr:relSizeAnchor>
  <cdr:relSizeAnchor xmlns:cdr="http://schemas.openxmlformats.org/drawingml/2006/chartDrawing">
    <cdr:from>
      <cdr:x>0.05578</cdr:x>
      <cdr:y>0.88439</cdr:y>
    </cdr:from>
    <cdr:to>
      <cdr:x>0.70204</cdr:x>
      <cdr:y>0.9504</cdr:y>
    </cdr:to>
    <cdr:grpSp>
      <cdr:nvGrpSpPr>
        <cdr:cNvPr id="68" name="Group 25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483487" y="5570247"/>
          <a:ext cx="5601620" cy="415758"/>
          <a:chOff x="531213" y="5566162"/>
          <a:chExt cx="5568688" cy="418971"/>
        </a:xfrm>
      </cdr:grpSpPr>
      <cdr:sp macro="" textlink="">
        <cdr:nvSpPr>
          <cdr:cNvPr id="2" name="TextBox 1"/>
          <cdr:cNvSpPr txBox="1"/>
        </cdr:nvSpPr>
        <cdr:spPr>
          <a:xfrm xmlns:a="http://schemas.openxmlformats.org/drawingml/2006/main">
            <a:off x="1214652" y="5679291"/>
            <a:ext cx="727112" cy="250533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square" rtlCol="0"/>
          <a:lstStyle xmlns:a="http://schemas.openxmlformats.org/drawingml/2006/main"/>
          <a:p xmlns:a="http://schemas.openxmlformats.org/drawingml/2006/main">
            <a:r>
              <a:rPr lang="en-US" sz="900" b="1" i="0" u="none" strike="noStrike" kern="1200" baseline="0">
                <a:solidFill>
                  <a:srgbClr val="000000"/>
                </a:solidFill>
                <a:latin typeface="Helv"/>
                <a:ea typeface="Helv"/>
                <a:cs typeface="Helv"/>
              </a:rPr>
              <a:t>Cobbles</a:t>
            </a:r>
          </a:p>
        </cdr:txBody>
      </cdr:sp>
      <cdr:sp macro="" textlink="">
        <cdr:nvSpPr>
          <cdr:cNvPr id="16" name="TextBox 1"/>
          <cdr:cNvSpPr txBox="1"/>
        </cdr:nvSpPr>
        <cdr:spPr>
          <a:xfrm xmlns:a="http://schemas.openxmlformats.org/drawingml/2006/main">
            <a:off x="531213" y="5674017"/>
            <a:ext cx="686218" cy="250533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900" b="1" i="0" u="none" strike="noStrike" kern="1200" baseline="0">
                <a:solidFill>
                  <a:srgbClr val="000000"/>
                </a:solidFill>
                <a:latin typeface="Helv"/>
                <a:ea typeface="Helv"/>
                <a:cs typeface="Helv"/>
              </a:rPr>
              <a:t>Boulders</a:t>
            </a:r>
          </a:p>
        </cdr:txBody>
      </cdr:sp>
      <cdr:grpSp>
        <cdr:nvGrpSpPr>
          <cdr:cNvPr id="70" name="Group 2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93302" y="5599506"/>
            <a:ext cx="1706599" cy="385627"/>
            <a:chOff x="4393302" y="5599506"/>
            <a:chExt cx="1706599" cy="385627"/>
          </a:xfrm>
        </cdr:grpSpPr>
      </cdr:grpSp>
      <cdr:grpSp>
        <cdr:nvGrpSpPr>
          <cdr:cNvPr id="10687" name="Group 2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3692583" y="5572933"/>
            <a:ext cx="1468179" cy="400354"/>
            <a:chOff x="3692583" y="5572933"/>
            <a:chExt cx="1468179" cy="400354"/>
          </a:xfrm>
        </cdr:grpSpPr>
        <cdr:sp macro="" textlink="">
          <cdr:nvSpPr>
            <cdr:cNvPr id="17" name="TextBox 1"/>
            <cdr:cNvSpPr txBox="1"/>
          </cdr:nvSpPr>
          <cdr:spPr>
            <a:xfrm xmlns:a="http://schemas.openxmlformats.org/drawingml/2006/main">
              <a:off x="4152498" y="5572933"/>
              <a:ext cx="713017" cy="204858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Sand</a:t>
              </a:r>
            </a:p>
          </cdr:txBody>
        </cdr:sp>
        <cdr:sp macro="" textlink="">
          <cdr:nvSpPr>
            <cdr:cNvPr id="43" name="TextBox 1"/>
            <cdr:cNvSpPr txBox="1"/>
          </cdr:nvSpPr>
          <cdr:spPr>
            <a:xfrm xmlns:a="http://schemas.openxmlformats.org/drawingml/2006/main">
              <a:off x="3692583" y="5777850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VC</a:t>
              </a:r>
            </a:p>
          </cdr:txBody>
        </cdr:sp>
        <cdr:sp macro="" textlink="">
          <cdr:nvSpPr>
            <cdr:cNvPr id="45" name="TextBox 1"/>
            <cdr:cNvSpPr txBox="1"/>
          </cdr:nvSpPr>
          <cdr:spPr>
            <a:xfrm xmlns:a="http://schemas.openxmlformats.org/drawingml/2006/main">
              <a:off x="4036875" y="5783721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C</a:t>
              </a:r>
            </a:p>
          </cdr:txBody>
        </cdr:sp>
        <cdr:sp macro="" textlink="">
          <cdr:nvSpPr>
            <cdr:cNvPr id="47" name="TextBox 1"/>
            <cdr:cNvSpPr txBox="1"/>
          </cdr:nvSpPr>
          <cdr:spPr>
            <a:xfrm xmlns:a="http://schemas.openxmlformats.org/drawingml/2006/main">
              <a:off x="4422594" y="5778642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M</a:t>
              </a:r>
            </a:p>
          </cdr:txBody>
        </cdr:sp>
        <cdr:sp macro="" textlink="">
          <cdr:nvSpPr>
            <cdr:cNvPr id="49" name="TextBox 1"/>
            <cdr:cNvSpPr txBox="1"/>
          </cdr:nvSpPr>
          <cdr:spPr>
            <a:xfrm xmlns:a="http://schemas.openxmlformats.org/drawingml/2006/main">
              <a:off x="4803655" y="5774250"/>
              <a:ext cx="357107" cy="17205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F</a:t>
              </a:r>
            </a:p>
          </cdr:txBody>
        </cdr:sp>
      </cdr:grpSp>
      <cdr:grpSp>
        <cdr:nvGrpSpPr>
          <cdr:cNvPr id="72" name="Group 23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229461" y="5593973"/>
            <a:ext cx="2034156" cy="391160"/>
            <a:chOff x="2229461" y="5593973"/>
            <a:chExt cx="2034156" cy="391160"/>
          </a:xfrm>
        </cdr:grpSpPr>
      </cdr:grpSp>
      <cdr:grpSp>
        <cdr:nvGrpSpPr>
          <cdr:cNvPr id="10689" name="Group 23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1924674" y="5566162"/>
            <a:ext cx="1771971" cy="410078"/>
            <a:chOff x="1924674" y="5566162"/>
            <a:chExt cx="1771971" cy="410078"/>
          </a:xfrm>
        </cdr:grpSpPr>
        <cdr:sp macro="" textlink="">
          <cdr:nvSpPr>
            <cdr:cNvPr id="12" name="TextBox 1"/>
            <cdr:cNvSpPr txBox="1"/>
          </cdr:nvSpPr>
          <cdr:spPr>
            <a:xfrm xmlns:a="http://schemas.openxmlformats.org/drawingml/2006/main">
              <a:off x="2484006" y="5566162"/>
              <a:ext cx="713017" cy="22126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Gravel</a:t>
              </a:r>
            </a:p>
          </cdr:txBody>
        </cdr:sp>
        <cdr:sp macro="" textlink="">
          <cdr:nvSpPr>
            <cdr:cNvPr id="14" name="TextBox 1"/>
            <cdr:cNvSpPr txBox="1"/>
          </cdr:nvSpPr>
          <cdr:spPr>
            <a:xfrm xmlns:a="http://schemas.openxmlformats.org/drawingml/2006/main">
              <a:off x="1924674" y="5778805"/>
              <a:ext cx="351751" cy="183485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VC</a:t>
              </a:r>
            </a:p>
          </cdr:txBody>
        </cdr:sp>
        <cdr:sp macro="" textlink="">
          <cdr:nvSpPr>
            <cdr:cNvPr id="44" name="TextBox 1"/>
            <cdr:cNvSpPr txBox="1"/>
          </cdr:nvSpPr>
          <cdr:spPr>
            <a:xfrm xmlns:a="http://schemas.openxmlformats.org/drawingml/2006/main">
              <a:off x="2302313" y="5776579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C</a:t>
              </a:r>
            </a:p>
          </cdr:txBody>
        </cdr:sp>
        <cdr:sp macro="" textlink="">
          <cdr:nvSpPr>
            <cdr:cNvPr id="46" name="TextBox 1"/>
            <cdr:cNvSpPr txBox="1"/>
          </cdr:nvSpPr>
          <cdr:spPr>
            <a:xfrm xmlns:a="http://schemas.openxmlformats.org/drawingml/2006/main">
              <a:off x="2668486" y="5769052"/>
              <a:ext cx="277437" cy="207188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M</a:t>
              </a:r>
            </a:p>
          </cdr:txBody>
        </cdr:sp>
        <cdr:sp macro="" textlink="">
          <cdr:nvSpPr>
            <cdr:cNvPr id="48" name="TextBox 1"/>
            <cdr:cNvSpPr txBox="1"/>
          </cdr:nvSpPr>
          <cdr:spPr>
            <a:xfrm xmlns:a="http://schemas.openxmlformats.org/drawingml/2006/main">
              <a:off x="3028596" y="5768995"/>
              <a:ext cx="275519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F</a:t>
              </a:r>
            </a:p>
          </cdr:txBody>
        </cdr:sp>
        <cdr:sp macro="" textlink="">
          <cdr:nvSpPr>
            <cdr:cNvPr id="50" name="TextBox 1"/>
            <cdr:cNvSpPr txBox="1"/>
          </cdr:nvSpPr>
          <cdr:spPr>
            <a:xfrm xmlns:a="http://schemas.openxmlformats.org/drawingml/2006/main">
              <a:off x="3368013" y="5781824"/>
              <a:ext cx="328632" cy="194095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VF</a:t>
              </a:r>
            </a:p>
          </cdr:txBody>
        </cdr:sp>
      </cdr:grpSp>
    </cdr:grpSp>
  </cdr:relSizeAnchor>
  <cdr:relSizeAnchor xmlns:cdr="http://schemas.openxmlformats.org/drawingml/2006/chartDrawing">
    <cdr:from>
      <cdr:x>0.68546</cdr:x>
      <cdr:y>0.81844</cdr:y>
    </cdr:from>
    <cdr:to>
      <cdr:x>0.71278</cdr:x>
      <cdr:y>0.8457</cdr:y>
    </cdr:to>
    <cdr:sp macro="" textlink="">
      <cdr:nvSpPr>
        <cdr:cNvPr id="75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30822" y="5136716"/>
          <a:ext cx="236384" cy="1710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0.02</a:t>
          </a:r>
          <a:endParaRPr lang="en-US"/>
        </a:p>
      </cdr:txBody>
    </cdr:sp>
  </cdr:relSizeAnchor>
  <cdr:relSizeAnchor xmlns:cdr="http://schemas.openxmlformats.org/drawingml/2006/chartDrawing">
    <cdr:from>
      <cdr:x>0.62845</cdr:x>
      <cdr:y>0.82108</cdr:y>
    </cdr:from>
    <cdr:to>
      <cdr:x>0.65909</cdr:x>
      <cdr:y>0.84839</cdr:y>
    </cdr:to>
    <cdr:sp macro="" textlink="">
      <cdr:nvSpPr>
        <cdr:cNvPr id="76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37602" y="5153334"/>
          <a:ext cx="265108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0.05</a:t>
          </a:r>
          <a:endParaRPr lang="en-US"/>
        </a:p>
      </cdr:txBody>
    </cdr:sp>
  </cdr:relSizeAnchor>
  <cdr:relSizeAnchor xmlns:cdr="http://schemas.openxmlformats.org/drawingml/2006/chartDrawing">
    <cdr:from>
      <cdr:x>0.59556</cdr:x>
      <cdr:y>0.91721</cdr:y>
    </cdr:from>
    <cdr:to>
      <cdr:x>0.63054</cdr:x>
      <cdr:y>0.94849</cdr:y>
    </cdr:to>
    <cdr:sp macro="" textlink="">
      <cdr:nvSpPr>
        <cdr:cNvPr id="91" name="Rectangle 90"/>
        <cdr:cNvSpPr/>
      </cdr:nvSpPr>
      <cdr:spPr bwMode="auto">
        <a:xfrm xmlns:a="http://schemas.openxmlformats.org/drawingml/2006/main">
          <a:off x="5152989" y="5756642"/>
          <a:ext cx="302717" cy="1963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0.59339</cdr:x>
      <cdr:y>0.91722</cdr:y>
    </cdr:from>
    <cdr:to>
      <cdr:x>0.63352</cdr:x>
      <cdr:y>0.94721</cdr:y>
    </cdr:to>
    <cdr:sp macro="" textlink="">
      <cdr:nvSpPr>
        <cdr:cNvPr id="92" name="TextBox 1"/>
        <cdr:cNvSpPr txBox="1"/>
      </cdr:nvSpPr>
      <cdr:spPr bwMode="auto">
        <a:xfrm xmlns:a="http://schemas.openxmlformats.org/drawingml/2006/main">
          <a:off x="5134240" y="5756704"/>
          <a:ext cx="347220" cy="188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1" i="0" u="none" strike="noStrike" kern="1200" baseline="0">
              <a:solidFill>
                <a:srgbClr val="000000"/>
              </a:solidFill>
              <a:latin typeface="Helv"/>
              <a:ea typeface="Helv"/>
              <a:cs typeface="Helv"/>
            </a:rPr>
            <a:t>VF</a:t>
          </a:r>
        </a:p>
      </cdr:txBody>
    </cdr:sp>
  </cdr:relSizeAnchor>
  <cdr:relSizeAnchor xmlns:cdr="http://schemas.openxmlformats.org/drawingml/2006/chartDrawing">
    <cdr:from>
      <cdr:x>0.63099</cdr:x>
      <cdr:y>0.88755</cdr:y>
    </cdr:from>
    <cdr:to>
      <cdr:x>0.79565</cdr:x>
      <cdr:y>0.94849</cdr:y>
    </cdr:to>
    <cdr:sp macro="" textlink="">
      <cdr:nvSpPr>
        <cdr:cNvPr id="93" name="Rectangle 92"/>
        <cdr:cNvSpPr/>
      </cdr:nvSpPr>
      <cdr:spPr bwMode="auto">
        <a:xfrm xmlns:a="http://schemas.openxmlformats.org/drawingml/2006/main">
          <a:off x="5459541" y="5570483"/>
          <a:ext cx="1424735" cy="3824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0.67399</cdr:x>
      <cdr:y>0.90062</cdr:y>
    </cdr:from>
    <cdr:to>
      <cdr:x>0.75651</cdr:x>
      <cdr:y>0.93302</cdr:y>
    </cdr:to>
    <cdr:sp macro="" textlink="">
      <cdr:nvSpPr>
        <cdr:cNvPr id="108" name="TextBox 1"/>
        <cdr:cNvSpPr txBox="1"/>
      </cdr:nvSpPr>
      <cdr:spPr bwMode="auto">
        <a:xfrm xmlns:a="http://schemas.openxmlformats.org/drawingml/2006/main">
          <a:off x="5831611" y="5652551"/>
          <a:ext cx="713995" cy="2033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1" i="0" u="none" strike="noStrike" kern="1200" baseline="0">
              <a:solidFill>
                <a:srgbClr val="000000"/>
              </a:solidFill>
              <a:latin typeface="Helv"/>
              <a:ea typeface="Helv"/>
              <a:cs typeface="Helv"/>
            </a:rPr>
            <a:t>Silt</a:t>
          </a:r>
        </a:p>
      </cdr:txBody>
    </cdr:sp>
  </cdr:relSizeAnchor>
  <cdr:relSizeAnchor xmlns:cdr="http://schemas.openxmlformats.org/drawingml/2006/chartDrawing">
    <cdr:from>
      <cdr:x>0.79565</cdr:x>
      <cdr:y>0.88755</cdr:y>
    </cdr:from>
    <cdr:to>
      <cdr:x>0.87967</cdr:x>
      <cdr:y>0.94849</cdr:y>
    </cdr:to>
    <cdr:sp macro="" textlink="">
      <cdr:nvSpPr>
        <cdr:cNvPr id="31" name="Rectangle 30"/>
        <cdr:cNvSpPr/>
      </cdr:nvSpPr>
      <cdr:spPr>
        <a:xfrm xmlns:a="http://schemas.openxmlformats.org/drawingml/2006/main">
          <a:off x="6884276" y="5570484"/>
          <a:ext cx="726965" cy="3824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0.8078</cdr:x>
      <cdr:y>0.90011</cdr:y>
    </cdr:from>
    <cdr:to>
      <cdr:x>0.86988</cdr:x>
      <cdr:y>0.93593</cdr:y>
    </cdr:to>
    <cdr:sp macro="" textlink="">
      <cdr:nvSpPr>
        <cdr:cNvPr id="37" name="TextBox 36"/>
        <cdr:cNvSpPr txBox="1"/>
      </cdr:nvSpPr>
      <cdr:spPr>
        <a:xfrm xmlns:a="http://schemas.openxmlformats.org/drawingml/2006/main">
          <a:off x="6989379" y="5649310"/>
          <a:ext cx="537196" cy="2248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900" b="1">
              <a:latin typeface="Helv "/>
            </a:rPr>
            <a:t>Clay</a:t>
          </a:r>
        </a:p>
      </cdr:txBody>
    </cdr:sp>
  </cdr:relSizeAnchor>
  <cdr:relSizeAnchor xmlns:cdr="http://schemas.openxmlformats.org/drawingml/2006/chartDrawing">
    <cdr:from>
      <cdr:x>0.46295</cdr:x>
      <cdr:y>0.91685</cdr:y>
    </cdr:from>
    <cdr:to>
      <cdr:x>0.50681</cdr:x>
      <cdr:y>0.94849</cdr:y>
    </cdr:to>
    <cdr:sp macro="" textlink="">
      <cdr:nvSpPr>
        <cdr:cNvPr id="56" name="Rectangle 55"/>
        <cdr:cNvSpPr/>
      </cdr:nvSpPr>
      <cdr:spPr>
        <a:xfrm xmlns:a="http://schemas.openxmlformats.org/drawingml/2006/main">
          <a:off x="4005610" y="5754414"/>
          <a:ext cx="379540" cy="1985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0.25942</cdr:x>
      <cdr:y>0.94845</cdr:y>
    </cdr:from>
    <cdr:to>
      <cdr:x>0.30409</cdr:x>
      <cdr:y>0.94853</cdr:y>
    </cdr:to>
    <cdr:cxnSp macro="">
      <cdr:nvCxnSpPr>
        <cdr:cNvPr id="84" name="Straight Connector 83"/>
        <cdr:cNvCxnSpPr/>
      </cdr:nvCxnSpPr>
      <cdr:spPr>
        <a:xfrm xmlns:a="http://schemas.openxmlformats.org/drawingml/2006/main">
          <a:off x="2244634" y="5952709"/>
          <a:ext cx="386509" cy="539"/>
        </a:xfrm>
        <a:prstGeom xmlns:a="http://schemas.openxmlformats.org/drawingml/2006/main" prst="line">
          <a:avLst/>
        </a:prstGeom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4" sqref="L4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M1:S29"/>
  <sheetViews>
    <sheetView tabSelected="1" zoomScale="75" zoomScaleNormal="75" workbookViewId="0">
      <selection activeCell="K4" sqref="K4"/>
    </sheetView>
  </sheetViews>
  <sheetFormatPr defaultRowHeight="15" x14ac:dyDescent="0.25"/>
  <sheetData>
    <row r="1" spans="13:19" ht="27.6" x14ac:dyDescent="0.3">
      <c r="N1" s="1" t="s">
        <v>0</v>
      </c>
      <c r="R1" t="s">
        <v>5</v>
      </c>
      <c r="S1" t="s">
        <v>6</v>
      </c>
    </row>
    <row r="2" spans="13:19" ht="14.45" x14ac:dyDescent="0.3">
      <c r="M2" s="5">
        <v>16</v>
      </c>
      <c r="N2" s="2">
        <v>100</v>
      </c>
      <c r="R2">
        <v>256</v>
      </c>
      <c r="S2">
        <v>0</v>
      </c>
    </row>
    <row r="3" spans="13:19" ht="14.45" x14ac:dyDescent="0.3">
      <c r="M3" s="5">
        <v>8</v>
      </c>
      <c r="N3" s="2">
        <v>100</v>
      </c>
      <c r="R3">
        <v>256</v>
      </c>
      <c r="S3">
        <v>50</v>
      </c>
    </row>
    <row r="4" spans="13:19" ht="14.45" x14ac:dyDescent="0.3">
      <c r="M4" s="5">
        <v>4</v>
      </c>
      <c r="N4" s="2">
        <v>100</v>
      </c>
      <c r="R4">
        <v>256</v>
      </c>
      <c r="S4">
        <v>100</v>
      </c>
    </row>
    <row r="5" spans="13:19" ht="14.45" x14ac:dyDescent="0.3">
      <c r="M5" s="5">
        <v>2</v>
      </c>
      <c r="N5" s="2">
        <v>100</v>
      </c>
    </row>
    <row r="6" spans="13:19" ht="14.45" x14ac:dyDescent="0.3">
      <c r="M6" s="5">
        <v>1</v>
      </c>
      <c r="N6" s="2">
        <v>100</v>
      </c>
    </row>
    <row r="7" spans="13:19" ht="14.45" x14ac:dyDescent="0.3">
      <c r="M7" s="5">
        <v>0.5</v>
      </c>
      <c r="N7" s="2">
        <v>100</v>
      </c>
      <c r="R7">
        <v>64</v>
      </c>
      <c r="S7">
        <v>0</v>
      </c>
    </row>
    <row r="8" spans="13:19" ht="14.45" x14ac:dyDescent="0.3">
      <c r="M8" s="5">
        <v>0.25</v>
      </c>
      <c r="N8" s="2">
        <v>98</v>
      </c>
      <c r="R8">
        <v>64</v>
      </c>
      <c r="S8">
        <v>50</v>
      </c>
    </row>
    <row r="9" spans="13:19" ht="14.45" x14ac:dyDescent="0.3">
      <c r="M9" s="5">
        <v>0.125</v>
      </c>
      <c r="N9" s="2">
        <v>96</v>
      </c>
      <c r="R9">
        <v>64</v>
      </c>
      <c r="S9">
        <v>100</v>
      </c>
    </row>
    <row r="10" spans="13:19" ht="14.45" x14ac:dyDescent="0.3">
      <c r="M10" s="5">
        <v>6.25E-2</v>
      </c>
      <c r="N10" s="2">
        <v>64</v>
      </c>
    </row>
    <row r="11" spans="13:19" ht="14.45" x14ac:dyDescent="0.3">
      <c r="M11" s="5">
        <v>3.9800000000000002E-2</v>
      </c>
      <c r="N11" s="2">
        <v>53.4</v>
      </c>
      <c r="R11">
        <v>2</v>
      </c>
      <c r="S11">
        <v>0</v>
      </c>
    </row>
    <row r="12" spans="13:19" ht="14.45" x14ac:dyDescent="0.3">
      <c r="M12" s="5">
        <v>3.1300000000000001E-2</v>
      </c>
      <c r="N12" s="2">
        <v>39.299999999999997</v>
      </c>
      <c r="R12">
        <v>2</v>
      </c>
      <c r="S12">
        <v>50</v>
      </c>
    </row>
    <row r="13" spans="13:19" ht="14.45" x14ac:dyDescent="0.3">
      <c r="M13" s="5">
        <v>2.3699999999999999E-2</v>
      </c>
      <c r="N13" s="2">
        <v>28.2</v>
      </c>
      <c r="R13">
        <v>2</v>
      </c>
      <c r="S13">
        <v>100</v>
      </c>
    </row>
    <row r="14" spans="13:19" ht="14.45" x14ac:dyDescent="0.3">
      <c r="M14" s="5">
        <v>1.7600000000000001E-2</v>
      </c>
      <c r="N14" s="2">
        <v>20.100000000000001</v>
      </c>
    </row>
    <row r="15" spans="13:19" ht="14.45" x14ac:dyDescent="0.3">
      <c r="M15" s="5">
        <v>1.32E-2</v>
      </c>
      <c r="N15" s="2">
        <v>14.1</v>
      </c>
      <c r="R15">
        <v>0.5</v>
      </c>
      <c r="S15">
        <v>0</v>
      </c>
    </row>
    <row r="16" spans="13:19" ht="14.45" x14ac:dyDescent="0.3">
      <c r="M16" s="5">
        <v>9.5E-4</v>
      </c>
      <c r="N16" s="2">
        <v>9</v>
      </c>
      <c r="R16">
        <v>0.5</v>
      </c>
      <c r="S16">
        <v>50</v>
      </c>
    </row>
    <row r="17" spans="13:19" ht="14.45" x14ac:dyDescent="0.3">
      <c r="M17" s="5">
        <v>6.8000000000000005E-4</v>
      </c>
      <c r="N17" s="2">
        <v>7</v>
      </c>
      <c r="R17">
        <v>0.5</v>
      </c>
      <c r="S17">
        <v>100</v>
      </c>
    </row>
    <row r="18" spans="13:19" ht="14.45" x14ac:dyDescent="0.3">
      <c r="M18" s="5">
        <v>3.4000000000000002E-4</v>
      </c>
      <c r="N18" s="2">
        <v>4</v>
      </c>
    </row>
    <row r="19" spans="13:19" ht="14.45" x14ac:dyDescent="0.3">
      <c r="M19" s="5">
        <v>1.3999999999999999E-4</v>
      </c>
      <c r="N19" s="2">
        <v>3</v>
      </c>
      <c r="R19">
        <v>0.25</v>
      </c>
      <c r="S19">
        <v>0</v>
      </c>
    </row>
    <row r="20" spans="13:19" ht="14.45" x14ac:dyDescent="0.3">
      <c r="R20">
        <v>0.25</v>
      </c>
      <c r="S20">
        <v>50</v>
      </c>
    </row>
    <row r="21" spans="13:19" ht="14.45" x14ac:dyDescent="0.3">
      <c r="M21" s="9">
        <v>16</v>
      </c>
      <c r="N21" s="10">
        <f ca="1">10^(FORECAST(M21,LOG(OFFSET(M$2:M$17,MATCH(M21,N$2:N$17,-1)-1,0,2)),OFFSET(N$2:N$17,MATCH(M21,N$2:N$17,-1)-1,0,2)))</f>
        <v>1.4458986907228161E-2</v>
      </c>
      <c r="R21">
        <v>0.25</v>
      </c>
      <c r="S21">
        <v>100</v>
      </c>
    </row>
    <row r="22" spans="13:19" ht="14.45" x14ac:dyDescent="0.3">
      <c r="M22" s="9">
        <v>50</v>
      </c>
      <c r="N22" s="10">
        <f t="shared" ref="N22:N24" ca="1" si="0">10^(FORECAST(M22,LOG(OFFSET(M$2:M$17,MATCH(M22,N$2:N$17,-1)-1,0,2)),OFFSET(N$2:N$17,MATCH(M22,N$2:N$17,-1)-1,0,2)))</f>
        <v>3.7559809182283195E-2</v>
      </c>
    </row>
    <row r="23" spans="13:19" ht="14.45" x14ac:dyDescent="0.3">
      <c r="M23" s="9">
        <v>84</v>
      </c>
      <c r="N23" s="10">
        <f t="shared" ca="1" si="0"/>
        <v>9.6388176587996283E-2</v>
      </c>
      <c r="R23">
        <v>6.2E-2</v>
      </c>
      <c r="S23">
        <v>0</v>
      </c>
    </row>
    <row r="24" spans="13:19" ht="14.45" x14ac:dyDescent="0.3">
      <c r="M24" s="9">
        <v>90</v>
      </c>
      <c r="N24" s="10">
        <f t="shared" ca="1" si="0"/>
        <v>0.1097657600233312</v>
      </c>
      <c r="R24">
        <v>6.2E-2</v>
      </c>
      <c r="S24">
        <v>50</v>
      </c>
    </row>
    <row r="25" spans="13:19" ht="14.45" x14ac:dyDescent="0.3">
      <c r="R25">
        <v>6.2E-2</v>
      </c>
      <c r="S25">
        <v>100</v>
      </c>
    </row>
    <row r="26" spans="13:19" ht="14.45" x14ac:dyDescent="0.3">
      <c r="M26" s="6" t="s">
        <v>1</v>
      </c>
      <c r="N26" s="7">
        <f ca="1">0.5*(N24/N23+N23/N22)</f>
        <v>1.8525235276494962</v>
      </c>
    </row>
    <row r="27" spans="13:19" ht="14.45" x14ac:dyDescent="0.3">
      <c r="M27" s="6" t="s">
        <v>2</v>
      </c>
      <c r="N27" s="7">
        <f>100-N5</f>
        <v>0</v>
      </c>
      <c r="R27">
        <v>4.0000000000000001E-3</v>
      </c>
      <c r="S27">
        <v>0</v>
      </c>
    </row>
    <row r="28" spans="13:19" x14ac:dyDescent="0.25">
      <c r="M28" s="6" t="s">
        <v>3</v>
      </c>
      <c r="N28" s="7">
        <f>+N5-N10</f>
        <v>36</v>
      </c>
      <c r="R28">
        <v>4.0000000000000001E-3</v>
      </c>
      <c r="S28">
        <v>50</v>
      </c>
    </row>
    <row r="29" spans="13:19" x14ac:dyDescent="0.25">
      <c r="M29" s="8" t="s">
        <v>4</v>
      </c>
      <c r="N29" s="7">
        <f>+N10</f>
        <v>64</v>
      </c>
      <c r="R29">
        <v>4.0000000000000001E-3</v>
      </c>
      <c r="S29">
        <v>100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L1:R29"/>
  <sheetViews>
    <sheetView workbookViewId="0">
      <selection activeCell="L21" sqref="L21:M24"/>
    </sheetView>
  </sheetViews>
  <sheetFormatPr defaultRowHeight="15" x14ac:dyDescent="0.25"/>
  <sheetData>
    <row r="1" spans="12:18" ht="27.6" x14ac:dyDescent="0.3">
      <c r="M1" s="1" t="s">
        <v>0</v>
      </c>
      <c r="Q1" t="s">
        <v>5</v>
      </c>
      <c r="R1" t="s">
        <v>6</v>
      </c>
    </row>
    <row r="2" spans="12:18" ht="14.45" x14ac:dyDescent="0.3">
      <c r="L2" s="5">
        <v>16</v>
      </c>
      <c r="M2" s="2">
        <v>100</v>
      </c>
      <c r="Q2">
        <v>256</v>
      </c>
      <c r="R2">
        <v>0</v>
      </c>
    </row>
    <row r="3" spans="12:18" ht="14.45" x14ac:dyDescent="0.3">
      <c r="L3" s="5">
        <v>8</v>
      </c>
      <c r="M3" s="2">
        <v>100</v>
      </c>
      <c r="Q3">
        <v>256</v>
      </c>
      <c r="R3">
        <v>50</v>
      </c>
    </row>
    <row r="4" spans="12:18" ht="14.45" x14ac:dyDescent="0.3">
      <c r="L4" s="5">
        <v>4</v>
      </c>
      <c r="M4" s="2">
        <v>100</v>
      </c>
      <c r="Q4">
        <v>256</v>
      </c>
      <c r="R4">
        <v>100</v>
      </c>
    </row>
    <row r="5" spans="12:18" ht="14.45" x14ac:dyDescent="0.3">
      <c r="L5" s="5">
        <v>2</v>
      </c>
      <c r="M5" s="2">
        <v>100</v>
      </c>
    </row>
    <row r="6" spans="12:18" ht="14.45" x14ac:dyDescent="0.3">
      <c r="L6" s="5">
        <v>1</v>
      </c>
      <c r="M6" s="2">
        <v>100</v>
      </c>
    </row>
    <row r="7" spans="12:18" ht="14.45" x14ac:dyDescent="0.3">
      <c r="L7" s="5">
        <v>0.5</v>
      </c>
      <c r="M7" s="2">
        <v>97</v>
      </c>
      <c r="Q7">
        <v>64</v>
      </c>
      <c r="R7">
        <v>0</v>
      </c>
    </row>
    <row r="8" spans="12:18" ht="14.45" x14ac:dyDescent="0.3">
      <c r="L8" s="5">
        <v>0.25</v>
      </c>
      <c r="M8" s="2">
        <v>44</v>
      </c>
      <c r="Q8">
        <v>64</v>
      </c>
      <c r="R8">
        <v>50</v>
      </c>
    </row>
    <row r="9" spans="12:18" ht="14.45" x14ac:dyDescent="0.3">
      <c r="L9" s="5">
        <v>0.125</v>
      </c>
      <c r="M9" s="2">
        <v>15</v>
      </c>
      <c r="Q9">
        <v>64</v>
      </c>
      <c r="R9">
        <v>100</v>
      </c>
    </row>
    <row r="10" spans="12:18" ht="14.45" x14ac:dyDescent="0.3">
      <c r="L10" s="5">
        <v>6.25E-2</v>
      </c>
      <c r="M10" s="2">
        <v>5.2</v>
      </c>
    </row>
    <row r="11" spans="12:18" ht="14.45" x14ac:dyDescent="0.3">
      <c r="L11" s="5"/>
      <c r="M11" s="3"/>
      <c r="Q11">
        <v>2</v>
      </c>
      <c r="R11">
        <v>0</v>
      </c>
    </row>
    <row r="12" spans="12:18" ht="14.45" x14ac:dyDescent="0.3">
      <c r="L12" s="5"/>
      <c r="M12" s="3"/>
      <c r="Q12">
        <v>2</v>
      </c>
      <c r="R12">
        <v>50</v>
      </c>
    </row>
    <row r="13" spans="12:18" ht="14.45" x14ac:dyDescent="0.3">
      <c r="L13" s="5"/>
      <c r="M13" s="3"/>
      <c r="Q13">
        <v>2</v>
      </c>
      <c r="R13">
        <v>100</v>
      </c>
    </row>
    <row r="14" spans="12:18" ht="14.45" x14ac:dyDescent="0.3">
      <c r="L14" s="5"/>
      <c r="M14" s="3"/>
    </row>
    <row r="15" spans="12:18" ht="14.45" x14ac:dyDescent="0.3">
      <c r="L15" s="5"/>
      <c r="M15" s="3"/>
      <c r="Q15">
        <v>0.5</v>
      </c>
      <c r="R15">
        <v>0</v>
      </c>
    </row>
    <row r="16" spans="12:18" ht="14.45" x14ac:dyDescent="0.3">
      <c r="L16" s="5"/>
      <c r="M16" s="3"/>
      <c r="Q16">
        <v>0.5</v>
      </c>
      <c r="R16">
        <v>50</v>
      </c>
    </row>
    <row r="17" spans="12:18" ht="14.45" x14ac:dyDescent="0.3">
      <c r="L17" s="5"/>
      <c r="M17" s="3"/>
      <c r="Q17">
        <v>0.5</v>
      </c>
      <c r="R17">
        <v>100</v>
      </c>
    </row>
    <row r="18" spans="12:18" ht="14.45" x14ac:dyDescent="0.3">
      <c r="L18" s="5"/>
      <c r="M18" s="3"/>
    </row>
    <row r="19" spans="12:18" ht="14.45" x14ac:dyDescent="0.3">
      <c r="L19" s="5"/>
      <c r="M19" s="4"/>
      <c r="Q19">
        <v>0.25</v>
      </c>
      <c r="R19">
        <v>0</v>
      </c>
    </row>
    <row r="20" spans="12:18" ht="14.45" x14ac:dyDescent="0.3">
      <c r="Q20">
        <v>0.25</v>
      </c>
      <c r="R20">
        <v>50</v>
      </c>
    </row>
    <row r="21" spans="12:18" ht="14.45" x14ac:dyDescent="0.3">
      <c r="L21" s="9">
        <v>16</v>
      </c>
      <c r="M21" s="10">
        <f ca="1">10^(FORECAST(L21,LOG(OFFSET(L$2:L$17,MATCH(L21,M$2:M$17,-1)-1,0,2)),OFFSET(M$2:M$17,MATCH(L21,M$2:M$17,-1)-1,0,2)))</f>
        <v>0.12802369503112468</v>
      </c>
      <c r="Q21">
        <v>0.25</v>
      </c>
      <c r="R21">
        <v>100</v>
      </c>
    </row>
    <row r="22" spans="12:18" ht="14.45" x14ac:dyDescent="0.3">
      <c r="L22" s="9">
        <v>50</v>
      </c>
      <c r="M22" s="10">
        <f t="shared" ref="M22:M24" ca="1" si="0">10^(FORECAST(L22,LOG(OFFSET(L$2:L$17,MATCH(L22,M$2:M$17,-1)-1,0,2)),OFFSET(M$2:M$17,MATCH(L22,M$2:M$17,-1)-1,0,2)))</f>
        <v>0.27040758910755042</v>
      </c>
    </row>
    <row r="23" spans="12:18" ht="14.45" x14ac:dyDescent="0.3">
      <c r="L23" s="9">
        <v>84</v>
      </c>
      <c r="M23" s="10">
        <f t="shared" ca="1" si="0"/>
        <v>0.42182513893663143</v>
      </c>
      <c r="Q23">
        <v>6.2E-2</v>
      </c>
      <c r="R23">
        <v>0</v>
      </c>
    </row>
    <row r="24" spans="12:18" ht="14.45" x14ac:dyDescent="0.3">
      <c r="L24" s="9">
        <v>90</v>
      </c>
      <c r="M24" s="10">
        <f t="shared" ca="1" si="0"/>
        <v>0.45625887537924814</v>
      </c>
      <c r="Q24">
        <v>6.2E-2</v>
      </c>
      <c r="R24">
        <v>50</v>
      </c>
    </row>
    <row r="25" spans="12:18" ht="14.45" x14ac:dyDescent="0.3">
      <c r="Q25">
        <v>6.2E-2</v>
      </c>
      <c r="R25">
        <v>100</v>
      </c>
    </row>
    <row r="26" spans="12:18" ht="14.45" x14ac:dyDescent="0.3">
      <c r="L26" s="6" t="s">
        <v>1</v>
      </c>
      <c r="M26" s="7">
        <f ca="1">0.5*(M24/M23+M23/M22)</f>
        <v>1.3207953931358758</v>
      </c>
    </row>
    <row r="27" spans="12:18" ht="14.45" x14ac:dyDescent="0.3">
      <c r="L27" s="6" t="s">
        <v>2</v>
      </c>
      <c r="M27" s="7">
        <f>100-M5</f>
        <v>0</v>
      </c>
      <c r="Q27">
        <v>4.0000000000000001E-3</v>
      </c>
      <c r="R27">
        <v>0</v>
      </c>
    </row>
    <row r="28" spans="12:18" ht="14.45" x14ac:dyDescent="0.3">
      <c r="L28" s="6" t="s">
        <v>3</v>
      </c>
      <c r="M28" s="7">
        <f>+M5-M10</f>
        <v>94.8</v>
      </c>
      <c r="Q28">
        <v>4.0000000000000001E-3</v>
      </c>
      <c r="R28">
        <v>50</v>
      </c>
    </row>
    <row r="29" spans="12:18" ht="14.45" x14ac:dyDescent="0.3">
      <c r="L29" s="8" t="s">
        <v>4</v>
      </c>
      <c r="M29" s="7">
        <f>+M10</f>
        <v>5.2</v>
      </c>
      <c r="Q29">
        <v>4.0000000000000001E-3</v>
      </c>
      <c r="R29">
        <v>100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L1:R29"/>
  <sheetViews>
    <sheetView zoomScale="75" zoomScaleNormal="75" workbookViewId="0">
      <selection activeCell="N3" sqref="N3"/>
    </sheetView>
  </sheetViews>
  <sheetFormatPr defaultRowHeight="15" x14ac:dyDescent="0.25"/>
  <sheetData>
    <row r="1" spans="12:18" ht="27.6" x14ac:dyDescent="0.3">
      <c r="M1" s="1" t="s">
        <v>0</v>
      </c>
      <c r="Q1" t="s">
        <v>5</v>
      </c>
      <c r="R1" t="s">
        <v>6</v>
      </c>
    </row>
    <row r="2" spans="12:18" ht="14.45" x14ac:dyDescent="0.3">
      <c r="L2" s="5">
        <v>16</v>
      </c>
      <c r="M2" s="2">
        <v>100</v>
      </c>
      <c r="Q2">
        <v>256</v>
      </c>
      <c r="R2">
        <v>0</v>
      </c>
    </row>
    <row r="3" spans="12:18" ht="14.45" x14ac:dyDescent="0.3">
      <c r="L3" s="5">
        <v>8</v>
      </c>
      <c r="M3" s="2">
        <v>100</v>
      </c>
      <c r="Q3">
        <v>256</v>
      </c>
      <c r="R3">
        <v>50</v>
      </c>
    </row>
    <row r="4" spans="12:18" ht="14.45" x14ac:dyDescent="0.3">
      <c r="L4" s="5">
        <v>4</v>
      </c>
      <c r="M4" s="2">
        <v>100</v>
      </c>
      <c r="Q4">
        <v>256</v>
      </c>
      <c r="R4">
        <v>100</v>
      </c>
    </row>
    <row r="5" spans="12:18" ht="14.45" x14ac:dyDescent="0.3">
      <c r="L5" s="5">
        <v>2</v>
      </c>
      <c r="M5" s="2">
        <v>100</v>
      </c>
    </row>
    <row r="6" spans="12:18" ht="14.45" x14ac:dyDescent="0.3">
      <c r="L6" s="5">
        <v>1</v>
      </c>
      <c r="M6" s="2">
        <v>100</v>
      </c>
    </row>
    <row r="7" spans="12:18" ht="14.45" x14ac:dyDescent="0.3">
      <c r="L7" s="5">
        <v>0.5</v>
      </c>
      <c r="M7" s="2">
        <v>100</v>
      </c>
      <c r="Q7">
        <v>64</v>
      </c>
      <c r="R7">
        <v>0</v>
      </c>
    </row>
    <row r="8" spans="12:18" ht="14.45" x14ac:dyDescent="0.3">
      <c r="L8" s="5">
        <v>0.25</v>
      </c>
      <c r="M8" s="2">
        <v>98</v>
      </c>
      <c r="Q8">
        <v>64</v>
      </c>
      <c r="R8">
        <v>50</v>
      </c>
    </row>
    <row r="9" spans="12:18" ht="14.45" x14ac:dyDescent="0.3">
      <c r="L9" s="5">
        <v>0.125</v>
      </c>
      <c r="M9" s="2">
        <v>54</v>
      </c>
      <c r="Q9">
        <v>64</v>
      </c>
      <c r="R9">
        <v>100</v>
      </c>
    </row>
    <row r="10" spans="12:18" ht="14.45" x14ac:dyDescent="0.3">
      <c r="L10" s="5">
        <v>6.25E-2</v>
      </c>
      <c r="M10" s="2">
        <v>13.5</v>
      </c>
    </row>
    <row r="11" spans="12:18" ht="14.45" x14ac:dyDescent="0.3">
      <c r="L11" s="5"/>
      <c r="M11" s="3"/>
      <c r="Q11">
        <v>2</v>
      </c>
      <c r="R11">
        <v>0</v>
      </c>
    </row>
    <row r="12" spans="12:18" ht="14.45" x14ac:dyDescent="0.3">
      <c r="L12" s="5"/>
      <c r="M12" s="3"/>
      <c r="Q12">
        <v>2</v>
      </c>
      <c r="R12">
        <v>50</v>
      </c>
    </row>
    <row r="13" spans="12:18" ht="14.45" x14ac:dyDescent="0.3">
      <c r="L13" s="5"/>
      <c r="M13" s="3"/>
      <c r="Q13">
        <v>2</v>
      </c>
      <c r="R13">
        <v>100</v>
      </c>
    </row>
    <row r="14" spans="12:18" ht="14.45" x14ac:dyDescent="0.3">
      <c r="L14" s="5"/>
      <c r="M14" s="3"/>
    </row>
    <row r="15" spans="12:18" ht="14.45" x14ac:dyDescent="0.3">
      <c r="L15" s="5"/>
      <c r="M15" s="3"/>
      <c r="Q15">
        <v>0.5</v>
      </c>
      <c r="R15">
        <v>0</v>
      </c>
    </row>
    <row r="16" spans="12:18" ht="14.45" x14ac:dyDescent="0.3">
      <c r="L16" s="5"/>
      <c r="M16" s="3"/>
      <c r="Q16">
        <v>0.5</v>
      </c>
      <c r="R16">
        <v>50</v>
      </c>
    </row>
    <row r="17" spans="12:18" ht="14.45" x14ac:dyDescent="0.3">
      <c r="L17" s="5"/>
      <c r="M17" s="3"/>
      <c r="Q17">
        <v>0.5</v>
      </c>
      <c r="R17">
        <v>100</v>
      </c>
    </row>
    <row r="18" spans="12:18" ht="14.45" x14ac:dyDescent="0.3">
      <c r="L18" s="5"/>
      <c r="M18" s="3"/>
    </row>
    <row r="19" spans="12:18" ht="14.45" x14ac:dyDescent="0.3">
      <c r="L19" s="5"/>
      <c r="M19" s="4"/>
      <c r="Q19">
        <v>0.25</v>
      </c>
      <c r="R19">
        <v>0</v>
      </c>
    </row>
    <row r="20" spans="12:18" ht="14.45" x14ac:dyDescent="0.3">
      <c r="Q20">
        <v>0.25</v>
      </c>
      <c r="R20">
        <v>50</v>
      </c>
    </row>
    <row r="21" spans="12:18" ht="14.45" x14ac:dyDescent="0.3">
      <c r="L21" s="9">
        <v>16</v>
      </c>
      <c r="M21" s="10">
        <f ca="1">10^(FORECAST(L21,LOG(OFFSET(L$2:L$17,MATCH(L21,M$2:M$17,-1)-1,0,2)),OFFSET(M$2:M$17,MATCH(L21,M$2:M$17,-1)-1,0,2)))</f>
        <v>6.523221354793339E-2</v>
      </c>
      <c r="Q21">
        <v>0.25</v>
      </c>
      <c r="R21">
        <v>100</v>
      </c>
    </row>
    <row r="22" spans="12:18" ht="14.45" x14ac:dyDescent="0.3">
      <c r="L22" s="9">
        <v>50</v>
      </c>
      <c r="M22" s="10">
        <f t="shared" ref="M22:M24" ca="1" si="0">10^(FORECAST(L22,LOG(OFFSET(L$2:L$17,MATCH(L22,M$2:M$17,-1)-1,0,2)),OFFSET(M$2:M$17,MATCH(L22,M$2:M$17,-1)-1,0,2)))</f>
        <v>0.11672897054418936</v>
      </c>
    </row>
    <row r="23" spans="12:18" ht="14.45" x14ac:dyDescent="0.3">
      <c r="L23" s="9">
        <v>84</v>
      </c>
      <c r="M23" s="10">
        <f t="shared" ca="1" si="0"/>
        <v>0.20052001910730696</v>
      </c>
      <c r="Q23">
        <v>6.2E-2</v>
      </c>
      <c r="R23">
        <v>0</v>
      </c>
    </row>
    <row r="24" spans="12:18" ht="14.45" x14ac:dyDescent="0.3">
      <c r="L24" s="9">
        <v>90</v>
      </c>
      <c r="M24" s="10">
        <f t="shared" ca="1" si="0"/>
        <v>0.22039781374900533</v>
      </c>
      <c r="Q24">
        <v>6.2E-2</v>
      </c>
      <c r="R24">
        <v>50</v>
      </c>
    </row>
    <row r="25" spans="12:18" ht="14.45" x14ac:dyDescent="0.3">
      <c r="Q25">
        <v>6.2E-2</v>
      </c>
      <c r="R25">
        <v>100</v>
      </c>
    </row>
    <row r="26" spans="12:18" ht="14.45" x14ac:dyDescent="0.3">
      <c r="L26" s="6" t="s">
        <v>1</v>
      </c>
      <c r="M26" s="7">
        <f ca="1">0.5*(M24/M23+M23/M22)</f>
        <v>1.4084784337455343</v>
      </c>
    </row>
    <row r="27" spans="12:18" ht="14.45" x14ac:dyDescent="0.3">
      <c r="L27" s="6" t="s">
        <v>2</v>
      </c>
      <c r="M27" s="7">
        <f>100-M5</f>
        <v>0</v>
      </c>
      <c r="Q27">
        <v>4.0000000000000001E-3</v>
      </c>
      <c r="R27">
        <v>0</v>
      </c>
    </row>
    <row r="28" spans="12:18" ht="14.45" x14ac:dyDescent="0.3">
      <c r="L28" s="6" t="s">
        <v>3</v>
      </c>
      <c r="M28" s="7">
        <f>+M5-M10</f>
        <v>86.5</v>
      </c>
      <c r="Q28">
        <v>4.0000000000000001E-3</v>
      </c>
      <c r="R28">
        <v>50</v>
      </c>
    </row>
    <row r="29" spans="12:18" ht="14.45" x14ac:dyDescent="0.3">
      <c r="L29" s="8" t="s">
        <v>4</v>
      </c>
      <c r="M29" s="7">
        <f>+M10</f>
        <v>13.5</v>
      </c>
      <c r="Q29">
        <v>4.0000000000000001E-3</v>
      </c>
      <c r="R29">
        <v>100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I16"/>
  <sheetViews>
    <sheetView workbookViewId="0"/>
  </sheetViews>
  <sheetFormatPr defaultRowHeight="15" x14ac:dyDescent="0.25"/>
  <sheetData>
    <row r="6" spans="3:9" x14ac:dyDescent="0.3">
      <c r="C6" s="6"/>
      <c r="D6" s="15" t="s">
        <v>7</v>
      </c>
      <c r="E6" s="15"/>
      <c r="F6" s="15"/>
      <c r="G6" s="15"/>
      <c r="H6" s="6"/>
    </row>
    <row r="7" spans="3:9" x14ac:dyDescent="0.3">
      <c r="C7" s="6"/>
      <c r="D7" s="8"/>
      <c r="E7" s="8" t="s">
        <v>20</v>
      </c>
      <c r="F7" s="8" t="s">
        <v>21</v>
      </c>
      <c r="G7" s="8" t="s">
        <v>22</v>
      </c>
      <c r="H7" s="8" t="s">
        <v>8</v>
      </c>
    </row>
    <row r="8" spans="3:9" x14ac:dyDescent="0.3">
      <c r="C8" s="6" t="s">
        <v>9</v>
      </c>
      <c r="D8" s="7"/>
      <c r="E8" s="10">
        <f ca="1">+'S1A Lab Results'!N21</f>
        <v>1.4458986907228161E-2</v>
      </c>
      <c r="F8" s="10">
        <f ca="1">+'S1B Lab Results'!M21</f>
        <v>0.12802369503112468</v>
      </c>
      <c r="G8" s="10">
        <f ca="1">+'S1C Lab Results'!M21</f>
        <v>6.523221354793339E-2</v>
      </c>
      <c r="H8" s="13">
        <f ca="1">+(G8+F8+E8)/3</f>
        <v>6.9238298495428743E-2</v>
      </c>
      <c r="I8" s="14"/>
    </row>
    <row r="9" spans="3:9" x14ac:dyDescent="0.3">
      <c r="C9" s="6" t="s">
        <v>10</v>
      </c>
      <c r="D9" s="7"/>
      <c r="E9" s="10">
        <f ca="1">+'S1A Lab Results'!N22</f>
        <v>3.7559809182283195E-2</v>
      </c>
      <c r="F9" s="10">
        <f ca="1">+'S1B Lab Results'!M22</f>
        <v>0.27040758910755042</v>
      </c>
      <c r="G9" s="10">
        <f ca="1">+'S1C Lab Results'!M22</f>
        <v>0.11672897054418936</v>
      </c>
      <c r="H9" s="13">
        <f t="shared" ref="H9:H11" ca="1" si="0">+(G9+F9+E9)/3</f>
        <v>0.14156545627800765</v>
      </c>
      <c r="I9" s="14"/>
    </row>
    <row r="10" spans="3:9" x14ac:dyDescent="0.3">
      <c r="C10" s="6" t="s">
        <v>11</v>
      </c>
      <c r="D10" s="7"/>
      <c r="E10" s="10">
        <f ca="1">+'S1A Lab Results'!N23</f>
        <v>9.6388176587996283E-2</v>
      </c>
      <c r="F10" s="10">
        <f ca="1">+'S1B Lab Results'!M23</f>
        <v>0.42182513893663143</v>
      </c>
      <c r="G10" s="10">
        <f ca="1">+'S1C Lab Results'!M23</f>
        <v>0.20052001910730696</v>
      </c>
      <c r="H10" s="13">
        <f t="shared" ca="1" si="0"/>
        <v>0.23957777821064488</v>
      </c>
      <c r="I10" s="14"/>
    </row>
    <row r="11" spans="3:9" x14ac:dyDescent="0.3">
      <c r="C11" s="6" t="s">
        <v>12</v>
      </c>
      <c r="D11" s="7"/>
      <c r="E11" s="10">
        <f ca="1">+'S1A Lab Results'!N24</f>
        <v>0.1097657600233312</v>
      </c>
      <c r="F11" s="10">
        <f ca="1">+'S1B Lab Results'!M24</f>
        <v>0.45625887537924814</v>
      </c>
      <c r="G11" s="10">
        <f ca="1">+'S1C Lab Results'!M24</f>
        <v>0.22039781374900533</v>
      </c>
      <c r="H11" s="13">
        <f t="shared" ca="1" si="0"/>
        <v>0.26214081638386155</v>
      </c>
      <c r="I11" s="14"/>
    </row>
    <row r="12" spans="3:9" x14ac:dyDescent="0.3">
      <c r="C12" s="6"/>
      <c r="D12" s="7"/>
      <c r="E12" s="10"/>
      <c r="F12" s="10"/>
      <c r="G12" s="10"/>
      <c r="H12" s="11"/>
    </row>
    <row r="13" spans="3:9" x14ac:dyDescent="0.3">
      <c r="C13" s="6" t="s">
        <v>13</v>
      </c>
      <c r="D13" s="7"/>
      <c r="E13" s="7">
        <f ca="1">+'S1A Lab Results'!N26</f>
        <v>1.8525235276494962</v>
      </c>
      <c r="F13" s="7">
        <f ca="1">+'S1B Lab Results'!M26</f>
        <v>1.3207953931358758</v>
      </c>
      <c r="G13" s="7">
        <f ca="1">+'S1C Lab Results'!M26</f>
        <v>1.4084784337455343</v>
      </c>
      <c r="H13" s="11">
        <f t="shared" ref="H13:H16" ca="1" si="1">+(G13+F13+E13)/3</f>
        <v>1.5272657848436353</v>
      </c>
    </row>
    <row r="14" spans="3:9" x14ac:dyDescent="0.3">
      <c r="C14" s="6" t="s">
        <v>14</v>
      </c>
      <c r="D14" s="7"/>
      <c r="E14" s="7">
        <f>+'S1A Lab Results'!N27</f>
        <v>0</v>
      </c>
      <c r="F14" s="7">
        <f>+'S1B Lab Results'!M27</f>
        <v>0</v>
      </c>
      <c r="G14" s="7">
        <f>+'S1C Lab Results'!M27</f>
        <v>0</v>
      </c>
      <c r="H14" s="11">
        <f t="shared" si="1"/>
        <v>0</v>
      </c>
    </row>
    <row r="15" spans="3:9" x14ac:dyDescent="0.3">
      <c r="C15" s="6" t="s">
        <v>15</v>
      </c>
      <c r="D15" s="7"/>
      <c r="E15" s="7">
        <f>+'S1A Lab Results'!N28</f>
        <v>36</v>
      </c>
      <c r="F15" s="7">
        <f>+'S1B Lab Results'!M28</f>
        <v>94.8</v>
      </c>
      <c r="G15" s="7">
        <f>+'S1C Lab Results'!M28</f>
        <v>86.5</v>
      </c>
      <c r="H15" s="11">
        <f t="shared" si="1"/>
        <v>72.433333333333337</v>
      </c>
    </row>
    <row r="16" spans="3:9" x14ac:dyDescent="0.3">
      <c r="C16" s="6" t="s">
        <v>16</v>
      </c>
      <c r="D16" s="7"/>
      <c r="E16" s="7">
        <f>+'S1A Lab Results'!N29</f>
        <v>64</v>
      </c>
      <c r="F16" s="7">
        <f>+'S1B Lab Results'!M29</f>
        <v>5.2</v>
      </c>
      <c r="G16" s="7">
        <f>+'S1C Lab Results'!M29</f>
        <v>13.5</v>
      </c>
      <c r="H16" s="11">
        <f t="shared" si="1"/>
        <v>27.566666666666666</v>
      </c>
    </row>
  </sheetData>
  <mergeCells count="1">
    <mergeCell ref="D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"/>
  <sheetViews>
    <sheetView workbookViewId="0"/>
  </sheetViews>
  <sheetFormatPr defaultRowHeight="15" x14ac:dyDescent="0.25"/>
  <sheetData>
    <row r="1" spans="1:1" ht="14.45" x14ac:dyDescent="0.3">
      <c r="A1" s="12" t="s">
        <v>17</v>
      </c>
    </row>
    <row r="2" spans="1:1" ht="14.45" x14ac:dyDescent="0.3">
      <c r="A2" s="12"/>
    </row>
    <row r="3" spans="1:1" x14ac:dyDescent="0.25">
      <c r="A3" s="12" t="s">
        <v>23</v>
      </c>
    </row>
    <row r="4" spans="1:1" x14ac:dyDescent="0.25">
      <c r="A4" s="12"/>
    </row>
    <row r="5" spans="1:1" x14ac:dyDescent="0.25">
      <c r="A5" s="12" t="s">
        <v>24</v>
      </c>
    </row>
    <row r="6" spans="1:1" x14ac:dyDescent="0.25">
      <c r="A6" s="12"/>
    </row>
    <row r="7" spans="1:1" x14ac:dyDescent="0.25">
      <c r="A7" s="12" t="s">
        <v>25</v>
      </c>
    </row>
    <row r="8" spans="1:1" x14ac:dyDescent="0.25">
      <c r="A8" s="12"/>
    </row>
    <row r="9" spans="1:1" x14ac:dyDescent="0.25">
      <c r="A9" s="12" t="s">
        <v>26</v>
      </c>
    </row>
    <row r="11" spans="1:1" x14ac:dyDescent="0.25">
      <c r="A11" s="12" t="s">
        <v>18</v>
      </c>
    </row>
    <row r="12" spans="1:1" ht="14.45" x14ac:dyDescent="0.3">
      <c r="A12" s="12"/>
    </row>
    <row r="13" spans="1:1" x14ac:dyDescent="0.25">
      <c r="A13" s="12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Charts</vt:lpstr>
      </vt:variant>
      <vt:variant>
        <vt:i4>1</vt:i4>
      </vt:variant>
    </vt:vector>
  </HeadingPairs>
  <TitlesOfParts>
    <vt:vector size="7" baseType="lpstr">
      <vt:lpstr>Datasheet</vt:lpstr>
      <vt:lpstr>S1A Lab Results</vt:lpstr>
      <vt:lpstr>S1B Lab Results</vt:lpstr>
      <vt:lpstr>S1C Lab Results</vt:lpstr>
      <vt:lpstr>Summary</vt:lpstr>
      <vt:lpstr>Read Me</vt:lpstr>
      <vt:lpstr>Dist Chart</vt:lpstr>
    </vt:vector>
  </TitlesOfParts>
  <Company>Tetra Tech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Wagenfehr, Kayla</dc:creator>
  <cp:lastModifiedBy>Zevenbergen, Lyle</cp:lastModifiedBy>
  <dcterms:created xsi:type="dcterms:W3CDTF">2013-10-31T19:08:10Z</dcterms:created>
  <dcterms:modified xsi:type="dcterms:W3CDTF">2014-12-17T23:49:34Z</dcterms:modified>
</cp:coreProperties>
</file>