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LR\"/>
    </mc:Choice>
  </mc:AlternateContent>
  <bookViews>
    <workbookView xWindow="240" yWindow="360" windowWidth="18375" windowHeight="4845" activeTab="5"/>
  </bookViews>
  <sheets>
    <sheet name="Datasheet" sheetId="9" r:id="rId1"/>
    <sheet name="S3A Lab Results" sheetId="3" r:id="rId2"/>
    <sheet name="S3B Lab Results" sheetId="5" r:id="rId3"/>
    <sheet name="S3C Lab Results" sheetId="6" r:id="rId4"/>
    <sheet name="Dist Chart" sheetId="4" r:id="rId5"/>
    <sheet name="Summary" sheetId="7" r:id="rId6"/>
    <sheet name="readme" sheetId="8" r:id="rId7"/>
  </sheets>
  <calcPr calcId="152511"/>
</workbook>
</file>

<file path=xl/calcChain.xml><?xml version="1.0" encoding="utf-8"?>
<calcChain xmlns="http://schemas.openxmlformats.org/spreadsheetml/2006/main">
  <c r="R24" i="6" l="1"/>
  <c r="R23" i="6"/>
  <c r="R22" i="6"/>
  <c r="R21" i="6"/>
  <c r="M24" i="5"/>
  <c r="M23" i="5"/>
  <c r="M22" i="5"/>
  <c r="M21" i="5"/>
  <c r="M27" i="5"/>
  <c r="K24" i="3"/>
  <c r="K23" i="3"/>
  <c r="K22" i="3"/>
  <c r="K21" i="3"/>
  <c r="F14" i="7"/>
  <c r="R29" i="6" l="1"/>
  <c r="G16" i="7" s="1"/>
  <c r="R28" i="6"/>
  <c r="G15" i="7" s="1"/>
  <c r="R27" i="6"/>
  <c r="G14" i="7" s="1"/>
  <c r="M29" i="5"/>
  <c r="F16" i="7" s="1"/>
  <c r="M28" i="5"/>
  <c r="F15" i="7" s="1"/>
  <c r="H16" i="7" l="1"/>
  <c r="M26" i="5"/>
  <c r="F13" i="7" s="1"/>
  <c r="F10" i="7"/>
  <c r="F11" i="7"/>
  <c r="G11" i="7"/>
  <c r="F9" i="7"/>
  <c r="G9" i="7"/>
  <c r="G10" i="7"/>
  <c r="G8" i="7"/>
  <c r="F8" i="7"/>
  <c r="R26" i="6"/>
  <c r="G13" i="7" s="1"/>
  <c r="K29" i="3"/>
  <c r="E16" i="7" s="1"/>
  <c r="K28" i="3"/>
  <c r="E15" i="7" s="1"/>
  <c r="H15" i="7" s="1"/>
  <c r="K27" i="3"/>
  <c r="E14" i="7" s="1"/>
  <c r="H14" i="7" s="1"/>
  <c r="E9" i="7" l="1"/>
  <c r="E11" i="7"/>
  <c r="E10" i="7"/>
  <c r="E8" i="7"/>
  <c r="K26" i="3"/>
  <c r="E13" i="7" s="1"/>
  <c r="H8" i="7" l="1"/>
  <c r="H11" i="7" l="1"/>
  <c r="H9" i="7"/>
  <c r="H10" i="7"/>
  <c r="H13" i="7" l="1"/>
</calcChain>
</file>

<file path=xl/sharedStrings.xml><?xml version="1.0" encoding="utf-8"?>
<sst xmlns="http://schemas.openxmlformats.org/spreadsheetml/2006/main" count="41" uniqueCount="27">
  <si>
    <t>%Finer Lab</t>
  </si>
  <si>
    <t>Gr</t>
  </si>
  <si>
    <t>%Gravel</t>
  </si>
  <si>
    <t>%Sand</t>
  </si>
  <si>
    <t>%Silt/Clay</t>
  </si>
  <si>
    <t>Size</t>
  </si>
  <si>
    <t>% Finer Than</t>
  </si>
  <si>
    <t>Bank Samples</t>
  </si>
  <si>
    <t>3A</t>
  </si>
  <si>
    <t>3B</t>
  </si>
  <si>
    <t>3C</t>
  </si>
  <si>
    <t>Average</t>
  </si>
  <si>
    <t>D16 (mm)</t>
  </si>
  <si>
    <t>D50 (mm)</t>
  </si>
  <si>
    <t>D84 (mm)</t>
  </si>
  <si>
    <t>D90 (mm)</t>
  </si>
  <si>
    <t>Gr (-)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</si>
  <si>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</si>
  <si>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</si>
  <si>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</si>
  <si>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</si>
  <si>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</si>
  <si>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</si>
  <si>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Datasheet — Electronic version of the field datasheet</t>
  </si>
  <si>
    <t>S3A Lab Results —Electronic version of field data information as well as sample lab sieve size analysis as described in ISR study 6.6  section 4.1.2.9.</t>
  </si>
  <si>
    <t>S3B Lab Results —Electronic version of field data information as well as sample lab sieve size analysis as described in ISR study 6.6 section 4.1.2.9.</t>
  </si>
  <si>
    <t>S3C Lab Results —Electronic version of field data information as well as sample lab sieve size analysis as described in ISR study 6.6 section 4.1.2.9.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</si>
</sst>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1" xfId="0" applyBorder="1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84.7  Bank Samples</a:t>
            </a:r>
            <a:endParaRPr lang="en-US"/>
          </a:p>
        </c:rich>
      </c:tx>
      <c:layout>
        <c:manualLayout>
          <c:xMode val="edge"/>
          <c:yMode val="edge"/>
          <c:x val="0.28366864384242718"/>
          <c:y val="3.2384548289582163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"/>
          <c:order val="0"/>
          <c:tx>
            <c:v>Bank A - Upper</c:v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'S3A Lab Results'!$J$2:$J$19</c:f>
              <c:numCache>
                <c:formatCode>General</c:formatCode>
                <c:ptCount val="18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</c:numCache>
            </c:numRef>
          </c:xVal>
          <c:yVal>
            <c:numRef>
              <c:f>'S3A Lab Results'!$K$2:$K$19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94</c:v>
                </c:pt>
                <c:pt idx="7">
                  <c:v>30</c:v>
                </c:pt>
                <c:pt idx="8">
                  <c:v>5.0999999999999996</c:v>
                </c:pt>
              </c:numCache>
            </c:numRef>
          </c:yVal>
          <c:smooth val="0"/>
        </c:ser>
        <c:ser>
          <c:idx val="0"/>
          <c:order val="1"/>
          <c:tx>
            <c:v>256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v>64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v>2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v>0.5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v>0.25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v>0.062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v>0.004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4.0000000000000001E-3</c:v>
                </c:pt>
                <c:pt idx="1">
                  <c:v>4.0000000000000001E-3</c:v>
                </c:pt>
                <c:pt idx="2">
                  <c:v>4.0000000000000001E-3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v>Bank B - Middle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'S3B Lab Results'!$L$2:$L$19</c:f>
              <c:numCache>
                <c:formatCode>General</c:formatCode>
                <c:ptCount val="18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</c:numCache>
            </c:numRef>
          </c:xVal>
          <c:yVal>
            <c:numRef>
              <c:f>'S3B Lab Results'!$M$2:$M$19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</c:v>
                </c:pt>
                <c:pt idx="5">
                  <c:v>97</c:v>
                </c:pt>
                <c:pt idx="6">
                  <c:v>34</c:v>
                </c:pt>
                <c:pt idx="7">
                  <c:v>6</c:v>
                </c:pt>
                <c:pt idx="8">
                  <c:v>0.8</c:v>
                </c:pt>
              </c:numCache>
            </c:numRef>
          </c:yVal>
          <c:smooth val="0"/>
        </c:ser>
        <c:ser>
          <c:idx val="9"/>
          <c:order val="9"/>
          <c:tx>
            <c:v>Bank C - Lower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'S3C Lab Results'!$Q$2:$Q$19</c:f>
              <c:numCache>
                <c:formatCode>General</c:formatCode>
                <c:ptCount val="18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  <c:pt idx="9">
                  <c:v>4.1000000000000002E-2</c:v>
                </c:pt>
                <c:pt idx="10">
                  <c:v>3.1300000000000001E-2</c:v>
                </c:pt>
                <c:pt idx="11">
                  <c:v>2.4E-2</c:v>
                </c:pt>
                <c:pt idx="12">
                  <c:v>1.78E-2</c:v>
                </c:pt>
                <c:pt idx="13">
                  <c:v>1.34E-2</c:v>
                </c:pt>
                <c:pt idx="14">
                  <c:v>9.5999999999999992E-3</c:v>
                </c:pt>
                <c:pt idx="15">
                  <c:v>6.8999999999999999E-3</c:v>
                </c:pt>
                <c:pt idx="16">
                  <c:v>3.3999999999999998E-3</c:v>
                </c:pt>
                <c:pt idx="17">
                  <c:v>1.4E-3</c:v>
                </c:pt>
              </c:numCache>
            </c:numRef>
          </c:xVal>
          <c:yVal>
            <c:numRef>
              <c:f>'S3C Lab Results'!$R$2:$R$19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99</c:v>
                </c:pt>
                <c:pt idx="7">
                  <c:v>97</c:v>
                </c:pt>
                <c:pt idx="8">
                  <c:v>67.3</c:v>
                </c:pt>
                <c:pt idx="9">
                  <c:v>54.9</c:v>
                </c:pt>
                <c:pt idx="10">
                  <c:v>44.8</c:v>
                </c:pt>
                <c:pt idx="11">
                  <c:v>29.1</c:v>
                </c:pt>
                <c:pt idx="12">
                  <c:v>19</c:v>
                </c:pt>
                <c:pt idx="13">
                  <c:v>12.3</c:v>
                </c:pt>
                <c:pt idx="14">
                  <c:v>8.4</c:v>
                </c:pt>
                <c:pt idx="15">
                  <c:v>5.6</c:v>
                </c:pt>
                <c:pt idx="16">
                  <c:v>3.3</c:v>
                </c:pt>
                <c:pt idx="17">
                  <c:v>2.2000000000000002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91656"/>
        <c:axId val="395792048"/>
      </c:scatterChart>
      <c:valAx>
        <c:axId val="395791656"/>
        <c:scaling>
          <c:logBase val="10"/>
          <c:orientation val="maxMin"/>
          <c:max val="1000"/>
          <c:min val="1.0000000000000002E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95792048"/>
        <c:crosses val="autoZero"/>
        <c:crossBetween val="midCat"/>
        <c:majorUnit val="10"/>
        <c:minorUnit val="10"/>
      </c:valAx>
      <c:valAx>
        <c:axId val="39579204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9579165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9326233327288755"/>
          <c:y val="0.14500774187421869"/>
          <c:w val="0.16909743660897014"/>
          <c:h val="0.1102701540152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45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251460</xdr:colOff>
      <xdr:row>31</xdr:row>
      <xdr:rowOff>60960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8660" cy="5852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561974</xdr:colOff>
      <xdr:row>41</xdr:row>
      <xdr:rowOff>137108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8374" cy="7833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53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0.55183</cdr:x>
      <cdr:y>0.82093</cdr:y>
    </cdr:from>
    <cdr:to>
      <cdr:x>0.57256</cdr:x>
      <cdr:y>0.84815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4649" y="5152351"/>
          <a:ext cx="179364" cy="170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0.50998</cdr:x>
      <cdr:y>0.82222</cdr:y>
    </cdr:from>
    <cdr:to>
      <cdr:x>0.53071</cdr:x>
      <cdr:y>0.84944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2558" y="5160453"/>
          <a:ext cx="179364" cy="170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0.41705</cdr:x>
      <cdr:y>0.8227</cdr:y>
    </cdr:from>
    <cdr:to>
      <cdr:x>0.43277</cdr:x>
      <cdr:y>0.85001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8446" y="5163459"/>
          <a:ext cx="136006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0.35795</cdr:x>
      <cdr:y>0.824</cdr:y>
    </cdr:from>
    <cdr:to>
      <cdr:x>0.37813</cdr:x>
      <cdr:y>0.85131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7162" y="5171651"/>
          <a:ext cx="174599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0.2778</cdr:x>
      <cdr:y>0.82464</cdr:y>
    </cdr:from>
    <cdr:to>
      <cdr:x>0.29522</cdr:x>
      <cdr:y>0.85236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601" y="5175646"/>
          <a:ext cx="150725" cy="173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0.235</cdr:x>
      <cdr:y>0.8231</cdr:y>
    </cdr:from>
    <cdr:to>
      <cdr:x>0.25242</cdr:x>
      <cdr:y>0.85082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3309" y="5165975"/>
          <a:ext cx="150725" cy="173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0.07778</cdr:x>
      <cdr:y>0.82595</cdr:y>
    </cdr:from>
    <cdr:to>
      <cdr:x>0.1023</cdr:x>
      <cdr:y>0.85366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020" y="5183904"/>
          <a:ext cx="212156" cy="173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0.04726</cdr:x>
      <cdr:y>0.88743</cdr:y>
    </cdr:from>
    <cdr:to>
      <cdr:x>0.75004</cdr:x>
      <cdr:y>0.9488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9638" y="5589394"/>
          <a:ext cx="6091521" cy="386534"/>
          <a:chOff x="447263" y="5592054"/>
          <a:chExt cx="6054516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182574" y="5592055"/>
            <a:ext cx="726741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3" y="5592054"/>
            <a:ext cx="732405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912222" y="5592055"/>
            <a:ext cx="2428278" cy="390836"/>
            <a:chOff x="1912222" y="5592055"/>
            <a:chExt cx="2428278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1912920" y="5592055"/>
              <a:ext cx="1779945" cy="18499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1912222" y="5776639"/>
              <a:ext cx="1782006" cy="204772"/>
              <a:chOff x="1912222" y="5776639"/>
              <a:chExt cx="1782006" cy="204772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1912222" y="5778625"/>
                <a:ext cx="360463" cy="20262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2659311" y="5778626"/>
                <a:ext cx="311285" cy="20278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333726" y="5776639"/>
                <a:ext cx="360502" cy="2045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2969363" y="5778625"/>
                <a:ext cx="359709" cy="20259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689780" y="5593415"/>
            <a:ext cx="1789283" cy="387805"/>
            <a:chOff x="3689780" y="5593415"/>
            <a:chExt cx="1789283" cy="387805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4767060" y="5779721"/>
              <a:ext cx="403864" cy="20149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3691282" y="5779611"/>
              <a:ext cx="337207" cy="20160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404949" y="5780531"/>
              <a:ext cx="364815" cy="20068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3689780" y="5593415"/>
              <a:ext cx="1789283" cy="18750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0.88439</cdr:y>
    </cdr:from>
    <cdr:to>
      <cdr:x>0.70204</cdr:x>
      <cdr:y>0.9504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87" y="5570247"/>
          <a:ext cx="5601620" cy="415758"/>
          <a:chOff x="531213" y="5566162"/>
          <a:chExt cx="5568688" cy="418971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214652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686218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692583" y="5572933"/>
            <a:ext cx="1468179" cy="400354"/>
            <a:chOff x="3692583" y="5572933"/>
            <a:chExt cx="1468179" cy="400354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4152498" y="5572933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3692583" y="577785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036875" y="578372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4422594" y="577864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4803655" y="577425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924674" y="5566162"/>
            <a:ext cx="1771971" cy="410078"/>
            <a:chOff x="1924674" y="5566162"/>
            <a:chExt cx="1771971" cy="410078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484006" y="5566162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1924674" y="5778805"/>
              <a:ext cx="351751" cy="18348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302313" y="5776579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2668486" y="5769052"/>
              <a:ext cx="277437" cy="20718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028596" y="5768995"/>
              <a:ext cx="275519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368013" y="5781824"/>
              <a:ext cx="328632" cy="19409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0.68546</cdr:x>
      <cdr:y>0.81844</cdr:y>
    </cdr:from>
    <cdr:to>
      <cdr:x>0.71278</cdr:x>
      <cdr:y>0.8457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0822" y="5136716"/>
          <a:ext cx="236384" cy="171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0.62845</cdr:x>
      <cdr:y>0.82108</cdr:y>
    </cdr:from>
    <cdr:to>
      <cdr:x>0.65909</cdr:x>
      <cdr:y>0.84839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7602" y="5153334"/>
          <a:ext cx="26510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0.59556</cdr:x>
      <cdr:y>0.91721</cdr:y>
    </cdr:from>
    <cdr:to>
      <cdr:x>0.63054</cdr:x>
      <cdr:y>0.94849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5152989" y="5756642"/>
          <a:ext cx="302717" cy="196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0.59339</cdr:x>
      <cdr:y>0.91722</cdr:y>
    </cdr:from>
    <cdr:to>
      <cdr:x>0.63352</cdr:x>
      <cdr:y>0.94721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5134240" y="5756704"/>
          <a:ext cx="347220" cy="18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0.63099</cdr:x>
      <cdr:y>0.88755</cdr:y>
    </cdr:from>
    <cdr:to>
      <cdr:x>0.79565</cdr:x>
      <cdr:y>0.94849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5459541" y="5570483"/>
          <a:ext cx="1424735" cy="38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0.67399</cdr:x>
      <cdr:y>0.90062</cdr:y>
    </cdr:from>
    <cdr:to>
      <cdr:x>0.75651</cdr:x>
      <cdr:y>0.93302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5831611" y="5652551"/>
          <a:ext cx="713995" cy="203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  <cdr:relSizeAnchor xmlns:cdr="http://schemas.openxmlformats.org/drawingml/2006/chartDrawing">
    <cdr:from>
      <cdr:x>0.79565</cdr:x>
      <cdr:y>0.88755</cdr:y>
    </cdr:from>
    <cdr:to>
      <cdr:x>0.87967</cdr:x>
      <cdr:y>0.94849</cdr:y>
    </cdr:to>
    <cdr:sp macro="" textlink="">
      <cdr:nvSpPr>
        <cdr:cNvPr id="31" name="Rectangle 30"/>
        <cdr:cNvSpPr/>
      </cdr:nvSpPr>
      <cdr:spPr>
        <a:xfrm xmlns:a="http://schemas.openxmlformats.org/drawingml/2006/main">
          <a:off x="6884276" y="5570484"/>
          <a:ext cx="726965" cy="38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0.8078</cdr:x>
      <cdr:y>0.90011</cdr:y>
    </cdr:from>
    <cdr:to>
      <cdr:x>0.86988</cdr:x>
      <cdr:y>0.93593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6989379" y="5649310"/>
          <a:ext cx="537196" cy="224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>
              <a:latin typeface="Helv "/>
            </a:rPr>
            <a:t>Clay</a:t>
          </a:r>
        </a:p>
      </cdr:txBody>
    </cdr:sp>
  </cdr:relSizeAnchor>
  <cdr:relSizeAnchor xmlns:cdr="http://schemas.openxmlformats.org/drawingml/2006/chartDrawing">
    <cdr:from>
      <cdr:x>0.46295</cdr:x>
      <cdr:y>0.91685</cdr:y>
    </cdr:from>
    <cdr:to>
      <cdr:x>0.50681</cdr:x>
      <cdr:y>0.94849</cdr:y>
    </cdr:to>
    <cdr:sp macro="" textlink="">
      <cdr:nvSpPr>
        <cdr:cNvPr id="56" name="Rectangle 55"/>
        <cdr:cNvSpPr/>
      </cdr:nvSpPr>
      <cdr:spPr>
        <a:xfrm xmlns:a="http://schemas.openxmlformats.org/drawingml/2006/main">
          <a:off x="4005610" y="5754414"/>
          <a:ext cx="379540" cy="19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0.25942</cdr:x>
      <cdr:y>0.94845</cdr:y>
    </cdr:from>
    <cdr:to>
      <cdr:x>0.30409</cdr:x>
      <cdr:y>0.94853</cdr:y>
    </cdr:to>
    <cdr:cxnSp macro="">
      <cdr:nvCxnSpPr>
        <cdr:cNvPr id="84" name="Straight Connector 83"/>
        <cdr:cNvCxnSpPr/>
      </cdr:nvCxnSpPr>
      <cdr:spPr>
        <a:xfrm xmlns:a="http://schemas.openxmlformats.org/drawingml/2006/main">
          <a:off x="2244634" y="5952709"/>
          <a:ext cx="386509" cy="539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" sqref="L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J1:P29"/>
  <sheetViews>
    <sheetView workbookViewId="0">
      <selection activeCell="J21" sqref="J21:K24"/>
    </sheetView>
  </sheetViews>
  <sheetFormatPr defaultRowHeight="15" x14ac:dyDescent="0.25"/>
  <sheetData>
    <row r="1" spans="10:16" ht="27.6" x14ac:dyDescent="0.3">
      <c r="K1" s="1" t="s">
        <v>0</v>
      </c>
      <c r="O1" t="s">
        <v>5</v>
      </c>
      <c r="P1" t="s">
        <v>6</v>
      </c>
    </row>
    <row r="2" spans="10:16" ht="14.45" x14ac:dyDescent="0.3">
      <c r="J2" s="3">
        <v>16</v>
      </c>
      <c r="K2" s="2">
        <v>100</v>
      </c>
      <c r="O2">
        <v>256</v>
      </c>
      <c r="P2">
        <v>0</v>
      </c>
    </row>
    <row r="3" spans="10:16" ht="14.45" x14ac:dyDescent="0.3">
      <c r="J3" s="3">
        <v>8</v>
      </c>
      <c r="K3" s="2">
        <v>100</v>
      </c>
      <c r="O3">
        <v>256</v>
      </c>
      <c r="P3">
        <v>50</v>
      </c>
    </row>
    <row r="4" spans="10:16" ht="14.45" x14ac:dyDescent="0.3">
      <c r="J4" s="3">
        <v>4</v>
      </c>
      <c r="K4" s="2">
        <v>100</v>
      </c>
      <c r="O4">
        <v>256</v>
      </c>
      <c r="P4">
        <v>100</v>
      </c>
    </row>
    <row r="5" spans="10:16" ht="14.45" x14ac:dyDescent="0.3">
      <c r="J5" s="3">
        <v>2</v>
      </c>
      <c r="K5" s="2">
        <v>100</v>
      </c>
    </row>
    <row r="6" spans="10:16" ht="14.45" x14ac:dyDescent="0.3">
      <c r="J6" s="3">
        <v>1</v>
      </c>
      <c r="K6" s="2">
        <v>100</v>
      </c>
    </row>
    <row r="7" spans="10:16" ht="14.45" x14ac:dyDescent="0.3">
      <c r="J7" s="3">
        <v>0.5</v>
      </c>
      <c r="K7" s="2">
        <v>100</v>
      </c>
      <c r="O7">
        <v>64</v>
      </c>
      <c r="P7">
        <v>0</v>
      </c>
    </row>
    <row r="8" spans="10:16" ht="14.45" x14ac:dyDescent="0.3">
      <c r="J8" s="3">
        <v>0.25</v>
      </c>
      <c r="K8" s="2">
        <v>94</v>
      </c>
      <c r="O8">
        <v>64</v>
      </c>
      <c r="P8">
        <v>50</v>
      </c>
    </row>
    <row r="9" spans="10:16" ht="14.45" x14ac:dyDescent="0.3">
      <c r="J9" s="3">
        <v>0.125</v>
      </c>
      <c r="K9" s="2">
        <v>30</v>
      </c>
      <c r="O9">
        <v>64</v>
      </c>
      <c r="P9">
        <v>100</v>
      </c>
    </row>
    <row r="10" spans="10:16" ht="14.45" x14ac:dyDescent="0.3">
      <c r="J10" s="3">
        <v>6.25E-2</v>
      </c>
      <c r="K10" s="2">
        <v>5.0999999999999996</v>
      </c>
    </row>
    <row r="11" spans="10:16" ht="14.45" x14ac:dyDescent="0.3">
      <c r="J11" s="3"/>
      <c r="K11" s="2"/>
      <c r="O11">
        <v>2</v>
      </c>
      <c r="P11">
        <v>0</v>
      </c>
    </row>
    <row r="12" spans="10:16" ht="14.45" x14ac:dyDescent="0.3">
      <c r="J12" s="3"/>
      <c r="K12" s="2"/>
      <c r="O12">
        <v>2</v>
      </c>
      <c r="P12">
        <v>50</v>
      </c>
    </row>
    <row r="13" spans="10:16" ht="14.45" x14ac:dyDescent="0.3">
      <c r="J13" s="3"/>
      <c r="K13" s="2"/>
      <c r="O13">
        <v>2</v>
      </c>
      <c r="P13">
        <v>100</v>
      </c>
    </row>
    <row r="14" spans="10:16" ht="14.45" x14ac:dyDescent="0.3">
      <c r="J14" s="3"/>
      <c r="K14" s="2"/>
    </row>
    <row r="15" spans="10:16" ht="14.45" x14ac:dyDescent="0.3">
      <c r="J15" s="3"/>
      <c r="K15" s="2"/>
      <c r="O15">
        <v>0.5</v>
      </c>
      <c r="P15">
        <v>0</v>
      </c>
    </row>
    <row r="16" spans="10:16" ht="14.45" x14ac:dyDescent="0.3">
      <c r="J16" s="3"/>
      <c r="K16" s="2"/>
      <c r="O16">
        <v>0.5</v>
      </c>
      <c r="P16">
        <v>50</v>
      </c>
    </row>
    <row r="17" spans="10:16" ht="14.45" x14ac:dyDescent="0.3">
      <c r="J17" s="3"/>
      <c r="K17" s="2"/>
      <c r="O17">
        <v>0.5</v>
      </c>
      <c r="P17">
        <v>100</v>
      </c>
    </row>
    <row r="18" spans="10:16" ht="14.45" x14ac:dyDescent="0.3">
      <c r="J18" s="3"/>
      <c r="K18" s="2"/>
    </row>
    <row r="19" spans="10:16" ht="14.45" x14ac:dyDescent="0.3">
      <c r="J19" s="3"/>
      <c r="K19" s="2"/>
      <c r="O19">
        <v>0.25</v>
      </c>
      <c r="P19">
        <v>0</v>
      </c>
    </row>
    <row r="20" spans="10:16" ht="14.45" x14ac:dyDescent="0.3">
      <c r="O20">
        <v>0.25</v>
      </c>
      <c r="P20">
        <v>50</v>
      </c>
    </row>
    <row r="21" spans="10:16" ht="14.45" x14ac:dyDescent="0.3">
      <c r="J21" s="10">
        <v>16</v>
      </c>
      <c r="K21" s="7">
        <f ca="1">10^(FORECAST(J21,LOG(OFFSET(J$2:J$17,MATCH(J21,K$2:K$17,-1)-1,0,2)),OFFSET(K$2:K$17,MATCH(J21,K$2:K$17,-1)-1,0,2)))</f>
        <v>8.4655699031659232E-2</v>
      </c>
      <c r="O21">
        <v>0.25</v>
      </c>
      <c r="P21">
        <v>100</v>
      </c>
    </row>
    <row r="22" spans="10:16" ht="14.45" x14ac:dyDescent="0.3">
      <c r="J22" s="10">
        <v>50</v>
      </c>
      <c r="K22" s="7">
        <f t="shared" ref="K22:K24" ca="1" si="0">10^(FORECAST(J22,LOG(OFFSET(J$2:J$17,MATCH(J22,K$2:K$17,-1)-1,0,2)),OFFSET(K$2:K$17,MATCH(J22,K$2:K$17,-1)-1,0,2)))</f>
        <v>0.15523222650918556</v>
      </c>
    </row>
    <row r="23" spans="10:16" ht="14.45" x14ac:dyDescent="0.3">
      <c r="J23" s="10">
        <v>84</v>
      </c>
      <c r="K23" s="7">
        <f t="shared" ca="1" si="0"/>
        <v>0.22433863437538837</v>
      </c>
      <c r="O23">
        <v>6.2E-2</v>
      </c>
      <c r="P23">
        <v>0</v>
      </c>
    </row>
    <row r="24" spans="10:16" ht="14.45" x14ac:dyDescent="0.3">
      <c r="J24" s="10">
        <v>90</v>
      </c>
      <c r="K24" s="7">
        <f t="shared" ca="1" si="0"/>
        <v>0.23940082017464343</v>
      </c>
      <c r="O24">
        <v>6.2E-2</v>
      </c>
      <c r="P24">
        <v>50</v>
      </c>
    </row>
    <row r="25" spans="10:16" ht="14.45" x14ac:dyDescent="0.3">
      <c r="O25">
        <v>6.2E-2</v>
      </c>
      <c r="P25">
        <v>100</v>
      </c>
    </row>
    <row r="26" spans="10:16" x14ac:dyDescent="0.25">
      <c r="J26" s="4" t="s">
        <v>1</v>
      </c>
      <c r="K26" s="5">
        <f ca="1">0.5*(K24/K23+K23/K22)</f>
        <v>1.2561606038269351</v>
      </c>
    </row>
    <row r="27" spans="10:16" x14ac:dyDescent="0.25">
      <c r="J27" s="4" t="s">
        <v>2</v>
      </c>
      <c r="K27" s="5">
        <f>100-K5</f>
        <v>0</v>
      </c>
      <c r="O27">
        <v>4.0000000000000001E-3</v>
      </c>
      <c r="P27">
        <v>0</v>
      </c>
    </row>
    <row r="28" spans="10:16" x14ac:dyDescent="0.25">
      <c r="J28" s="4" t="s">
        <v>3</v>
      </c>
      <c r="K28" s="5">
        <f>+K5-K10</f>
        <v>94.9</v>
      </c>
      <c r="O28">
        <v>4.0000000000000001E-3</v>
      </c>
      <c r="P28">
        <v>50</v>
      </c>
    </row>
    <row r="29" spans="10:16" x14ac:dyDescent="0.25">
      <c r="J29" s="6" t="s">
        <v>4</v>
      </c>
      <c r="K29" s="5">
        <f>+K10</f>
        <v>5.0999999999999996</v>
      </c>
      <c r="O29">
        <v>4.0000000000000001E-3</v>
      </c>
      <c r="P29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R29"/>
  <sheetViews>
    <sheetView topLeftCell="A5" workbookViewId="0">
      <selection activeCell="L21" sqref="L21:M24"/>
    </sheetView>
  </sheetViews>
  <sheetFormatPr defaultRowHeight="15" x14ac:dyDescent="0.25"/>
  <sheetData>
    <row r="1" spans="12:18" ht="27.6" x14ac:dyDescent="0.3">
      <c r="M1" s="1" t="s">
        <v>0</v>
      </c>
      <c r="Q1" t="s">
        <v>5</v>
      </c>
      <c r="R1" t="s">
        <v>6</v>
      </c>
    </row>
    <row r="2" spans="12:18" ht="14.45" x14ac:dyDescent="0.3">
      <c r="L2" s="3">
        <v>16</v>
      </c>
      <c r="M2" s="2">
        <v>100</v>
      </c>
      <c r="Q2">
        <v>256</v>
      </c>
      <c r="R2">
        <v>0</v>
      </c>
    </row>
    <row r="3" spans="12:18" ht="14.45" x14ac:dyDescent="0.3">
      <c r="L3" s="3">
        <v>8</v>
      </c>
      <c r="M3" s="2">
        <v>100</v>
      </c>
      <c r="Q3">
        <v>256</v>
      </c>
      <c r="R3">
        <v>50</v>
      </c>
    </row>
    <row r="4" spans="12:18" ht="14.45" x14ac:dyDescent="0.3">
      <c r="L4" s="3">
        <v>4</v>
      </c>
      <c r="M4" s="2">
        <v>100</v>
      </c>
      <c r="Q4">
        <v>256</v>
      </c>
      <c r="R4">
        <v>100</v>
      </c>
    </row>
    <row r="5" spans="12:18" ht="14.45" x14ac:dyDescent="0.3">
      <c r="L5" s="3">
        <v>2</v>
      </c>
      <c r="M5" s="2">
        <v>100</v>
      </c>
    </row>
    <row r="6" spans="12:18" ht="14.45" x14ac:dyDescent="0.3">
      <c r="L6" s="3">
        <v>1</v>
      </c>
      <c r="M6" s="2">
        <v>99</v>
      </c>
    </row>
    <row r="7" spans="12:18" ht="14.45" x14ac:dyDescent="0.3">
      <c r="L7" s="3">
        <v>0.5</v>
      </c>
      <c r="M7" s="2">
        <v>97</v>
      </c>
      <c r="Q7">
        <v>64</v>
      </c>
      <c r="R7">
        <v>0</v>
      </c>
    </row>
    <row r="8" spans="12:18" ht="14.45" x14ac:dyDescent="0.3">
      <c r="L8" s="3">
        <v>0.25</v>
      </c>
      <c r="M8" s="2">
        <v>34</v>
      </c>
      <c r="Q8">
        <v>64</v>
      </c>
      <c r="R8">
        <v>50</v>
      </c>
    </row>
    <row r="9" spans="12:18" ht="14.45" x14ac:dyDescent="0.3">
      <c r="L9" s="3">
        <v>0.125</v>
      </c>
      <c r="M9" s="2">
        <v>6</v>
      </c>
      <c r="Q9">
        <v>64</v>
      </c>
      <c r="R9">
        <v>100</v>
      </c>
    </row>
    <row r="10" spans="12:18" ht="14.45" x14ac:dyDescent="0.3">
      <c r="L10" s="3">
        <v>6.25E-2</v>
      </c>
      <c r="M10" s="2">
        <v>0.8</v>
      </c>
    </row>
    <row r="11" spans="12:18" ht="14.45" x14ac:dyDescent="0.3">
      <c r="L11" s="3"/>
      <c r="M11" s="2"/>
      <c r="Q11">
        <v>2</v>
      </c>
      <c r="R11">
        <v>0</v>
      </c>
    </row>
    <row r="12" spans="12:18" ht="14.45" x14ac:dyDescent="0.3">
      <c r="L12" s="3"/>
      <c r="M12" s="2"/>
      <c r="Q12">
        <v>2</v>
      </c>
      <c r="R12">
        <v>50</v>
      </c>
    </row>
    <row r="13" spans="12:18" ht="14.45" x14ac:dyDescent="0.3">
      <c r="L13" s="3"/>
      <c r="M13" s="2"/>
      <c r="Q13">
        <v>2</v>
      </c>
      <c r="R13">
        <v>100</v>
      </c>
    </row>
    <row r="14" spans="12:18" ht="14.45" x14ac:dyDescent="0.3">
      <c r="L14" s="3"/>
      <c r="M14" s="2"/>
    </row>
    <row r="15" spans="12:18" ht="14.45" x14ac:dyDescent="0.3">
      <c r="L15" s="3"/>
      <c r="M15" s="2"/>
      <c r="Q15">
        <v>0.5</v>
      </c>
      <c r="R15">
        <v>0</v>
      </c>
    </row>
    <row r="16" spans="12:18" ht="14.45" x14ac:dyDescent="0.3">
      <c r="L16" s="3"/>
      <c r="M16" s="2"/>
      <c r="Q16">
        <v>0.5</v>
      </c>
      <c r="R16">
        <v>50</v>
      </c>
    </row>
    <row r="17" spans="12:18" ht="14.45" x14ac:dyDescent="0.3">
      <c r="L17" s="3"/>
      <c r="M17" s="2"/>
      <c r="Q17">
        <v>0.5</v>
      </c>
      <c r="R17">
        <v>100</v>
      </c>
    </row>
    <row r="18" spans="12:18" ht="14.45" x14ac:dyDescent="0.3">
      <c r="L18" s="3"/>
      <c r="M18" s="2"/>
    </row>
    <row r="19" spans="12:18" ht="14.45" x14ac:dyDescent="0.3">
      <c r="L19" s="3"/>
      <c r="M19" s="2"/>
      <c r="Q19">
        <v>0.25</v>
      </c>
      <c r="R19">
        <v>0</v>
      </c>
    </row>
    <row r="20" spans="12:18" ht="14.45" x14ac:dyDescent="0.3">
      <c r="Q20">
        <v>0.25</v>
      </c>
      <c r="R20">
        <v>50</v>
      </c>
    </row>
    <row r="21" spans="12:18" ht="14.45" x14ac:dyDescent="0.3">
      <c r="L21" s="10">
        <v>16</v>
      </c>
      <c r="M21" s="7">
        <f ca="1">10^(FORECAST(L21,LOG(OFFSET(L$2:L$17,MATCH(L21,M$2:M$17,-1)-1,0,2)),OFFSET(M$2:M$17,MATCH(L21,M$2:M$17,-1)-1,0,2)))</f>
        <v>0.16011083622053407</v>
      </c>
      <c r="Q21">
        <v>0.25</v>
      </c>
      <c r="R21">
        <v>100</v>
      </c>
    </row>
    <row r="22" spans="12:18" ht="14.45" x14ac:dyDescent="0.3">
      <c r="L22" s="10">
        <v>50</v>
      </c>
      <c r="M22" s="7">
        <f t="shared" ref="M22:M24" ca="1" si="0">10^(FORECAST(L22,LOG(OFFSET(L$2:L$17,MATCH(L22,M$2:M$17,-1)-1,0,2)),OFFSET(M$2:M$17,MATCH(L22,M$2:M$17,-1)-1,0,2)))</f>
        <v>0.2981206579630678</v>
      </c>
    </row>
    <row r="23" spans="12:18" ht="14.45" x14ac:dyDescent="0.3">
      <c r="L23" s="10">
        <v>84</v>
      </c>
      <c r="M23" s="7">
        <f t="shared" ca="1" si="0"/>
        <v>0.43336387273062965</v>
      </c>
      <c r="Q23">
        <v>6.2E-2</v>
      </c>
      <c r="R23">
        <v>0</v>
      </c>
    </row>
    <row r="24" spans="12:18" ht="14.45" x14ac:dyDescent="0.3">
      <c r="L24" s="10">
        <v>90</v>
      </c>
      <c r="M24" s="7">
        <f t="shared" ca="1" si="0"/>
        <v>0.46293735614364523</v>
      </c>
      <c r="Q24">
        <v>6.2E-2</v>
      </c>
      <c r="R24">
        <v>50</v>
      </c>
    </row>
    <row r="25" spans="12:18" ht="14.45" x14ac:dyDescent="0.3">
      <c r="Q25">
        <v>6.2E-2</v>
      </c>
      <c r="R25">
        <v>100</v>
      </c>
    </row>
    <row r="26" spans="12:18" ht="14.45" x14ac:dyDescent="0.3">
      <c r="L26" s="4" t="s">
        <v>1</v>
      </c>
      <c r="M26" s="5">
        <f ca="1">0.5*(M24/M23+M23/M22)</f>
        <v>1.2609471507220045</v>
      </c>
    </row>
    <row r="27" spans="12:18" x14ac:dyDescent="0.25">
      <c r="L27" s="4" t="s">
        <v>2</v>
      </c>
      <c r="M27" s="5">
        <f>100-M5</f>
        <v>0</v>
      </c>
      <c r="Q27">
        <v>4.0000000000000001E-3</v>
      </c>
      <c r="R27">
        <v>0</v>
      </c>
    </row>
    <row r="28" spans="12:18" x14ac:dyDescent="0.25">
      <c r="L28" s="4" t="s">
        <v>3</v>
      </c>
      <c r="M28" s="5">
        <f>+M5-M10</f>
        <v>99.2</v>
      </c>
      <c r="Q28">
        <v>4.0000000000000001E-3</v>
      </c>
      <c r="R28">
        <v>50</v>
      </c>
    </row>
    <row r="29" spans="12:18" x14ac:dyDescent="0.25">
      <c r="L29" s="6" t="s">
        <v>4</v>
      </c>
      <c r="M29" s="5">
        <f>+M10</f>
        <v>0.8</v>
      </c>
      <c r="Q29">
        <v>4.0000000000000001E-3</v>
      </c>
      <c r="R29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W29"/>
  <sheetViews>
    <sheetView zoomScale="75" zoomScaleNormal="75" workbookViewId="0">
      <selection activeCell="R24" sqref="R24"/>
    </sheetView>
  </sheetViews>
  <sheetFormatPr defaultRowHeight="15" x14ac:dyDescent="0.25"/>
  <sheetData>
    <row r="1" spans="17:23" ht="27.6" x14ac:dyDescent="0.3">
      <c r="R1" s="1" t="s">
        <v>0</v>
      </c>
      <c r="V1" t="s">
        <v>5</v>
      </c>
      <c r="W1" t="s">
        <v>6</v>
      </c>
    </row>
    <row r="2" spans="17:23" ht="14.45" x14ac:dyDescent="0.3">
      <c r="Q2" s="3">
        <v>16</v>
      </c>
      <c r="R2" s="2">
        <v>100</v>
      </c>
      <c r="V2">
        <v>256</v>
      </c>
      <c r="W2">
        <v>0</v>
      </c>
    </row>
    <row r="3" spans="17:23" ht="14.45" x14ac:dyDescent="0.3">
      <c r="Q3" s="3">
        <v>8</v>
      </c>
      <c r="R3" s="2">
        <v>100</v>
      </c>
      <c r="V3">
        <v>256</v>
      </c>
      <c r="W3">
        <v>50</v>
      </c>
    </row>
    <row r="4" spans="17:23" ht="14.45" x14ac:dyDescent="0.3">
      <c r="Q4" s="3">
        <v>4</v>
      </c>
      <c r="R4" s="2">
        <v>100</v>
      </c>
      <c r="V4">
        <v>256</v>
      </c>
      <c r="W4">
        <v>100</v>
      </c>
    </row>
    <row r="5" spans="17:23" ht="14.45" x14ac:dyDescent="0.3">
      <c r="Q5" s="3">
        <v>2</v>
      </c>
      <c r="R5" s="2">
        <v>100</v>
      </c>
    </row>
    <row r="6" spans="17:23" ht="14.45" x14ac:dyDescent="0.3">
      <c r="Q6" s="3">
        <v>1</v>
      </c>
      <c r="R6" s="2">
        <v>100</v>
      </c>
    </row>
    <row r="7" spans="17:23" ht="14.45" x14ac:dyDescent="0.3">
      <c r="Q7" s="3">
        <v>0.5</v>
      </c>
      <c r="R7" s="2">
        <v>100</v>
      </c>
      <c r="V7">
        <v>64</v>
      </c>
      <c r="W7">
        <v>0</v>
      </c>
    </row>
    <row r="8" spans="17:23" ht="14.45" x14ac:dyDescent="0.3">
      <c r="Q8" s="3">
        <v>0.25</v>
      </c>
      <c r="R8" s="2">
        <v>99</v>
      </c>
      <c r="V8">
        <v>64</v>
      </c>
      <c r="W8">
        <v>50</v>
      </c>
    </row>
    <row r="9" spans="17:23" ht="14.45" x14ac:dyDescent="0.3">
      <c r="Q9" s="3">
        <v>0.125</v>
      </c>
      <c r="R9" s="2">
        <v>97</v>
      </c>
      <c r="V9">
        <v>64</v>
      </c>
      <c r="W9">
        <v>100</v>
      </c>
    </row>
    <row r="10" spans="17:23" ht="14.45" x14ac:dyDescent="0.3">
      <c r="Q10" s="3">
        <v>6.25E-2</v>
      </c>
      <c r="R10" s="2">
        <v>67.3</v>
      </c>
    </row>
    <row r="11" spans="17:23" ht="14.45" x14ac:dyDescent="0.3">
      <c r="Q11" s="3">
        <v>4.1000000000000002E-2</v>
      </c>
      <c r="R11" s="2">
        <v>54.9</v>
      </c>
      <c r="V11">
        <v>2</v>
      </c>
      <c r="W11">
        <v>0</v>
      </c>
    </row>
    <row r="12" spans="17:23" ht="14.45" x14ac:dyDescent="0.3">
      <c r="Q12" s="3">
        <v>3.1300000000000001E-2</v>
      </c>
      <c r="R12" s="2">
        <v>44.8</v>
      </c>
      <c r="V12">
        <v>2</v>
      </c>
      <c r="W12">
        <v>50</v>
      </c>
    </row>
    <row r="13" spans="17:23" ht="14.45" x14ac:dyDescent="0.3">
      <c r="Q13" s="3">
        <v>2.4E-2</v>
      </c>
      <c r="R13" s="2">
        <v>29.1</v>
      </c>
      <c r="V13">
        <v>2</v>
      </c>
      <c r="W13">
        <v>100</v>
      </c>
    </row>
    <row r="14" spans="17:23" ht="14.45" x14ac:dyDescent="0.3">
      <c r="Q14" s="3">
        <v>1.78E-2</v>
      </c>
      <c r="R14" s="2">
        <v>19</v>
      </c>
    </row>
    <row r="15" spans="17:23" ht="14.45" x14ac:dyDescent="0.3">
      <c r="Q15" s="3">
        <v>1.34E-2</v>
      </c>
      <c r="R15" s="2">
        <v>12.3</v>
      </c>
      <c r="V15">
        <v>0.5</v>
      </c>
      <c r="W15">
        <v>0</v>
      </c>
    </row>
    <row r="16" spans="17:23" ht="14.45" x14ac:dyDescent="0.3">
      <c r="Q16" s="3">
        <v>9.5999999999999992E-3</v>
      </c>
      <c r="R16" s="2">
        <v>8.4</v>
      </c>
      <c r="V16">
        <v>0.5</v>
      </c>
      <c r="W16">
        <v>50</v>
      </c>
    </row>
    <row r="17" spans="17:23" ht="14.45" x14ac:dyDescent="0.3">
      <c r="Q17" s="3">
        <v>6.8999999999999999E-3</v>
      </c>
      <c r="R17" s="2">
        <v>5.6</v>
      </c>
      <c r="V17">
        <v>0.5</v>
      </c>
      <c r="W17">
        <v>100</v>
      </c>
    </row>
    <row r="18" spans="17:23" ht="14.45" x14ac:dyDescent="0.3">
      <c r="Q18" s="3">
        <v>3.3999999999999998E-3</v>
      </c>
      <c r="R18" s="2">
        <v>3.3</v>
      </c>
    </row>
    <row r="19" spans="17:23" ht="14.45" x14ac:dyDescent="0.3">
      <c r="Q19" s="3">
        <v>1.4E-3</v>
      </c>
      <c r="R19" s="2">
        <v>2.2000000000000002</v>
      </c>
      <c r="V19">
        <v>0.25</v>
      </c>
      <c r="W19">
        <v>0</v>
      </c>
    </row>
    <row r="20" spans="17:23" ht="14.45" x14ac:dyDescent="0.3">
      <c r="V20">
        <v>0.25</v>
      </c>
      <c r="W20">
        <v>50</v>
      </c>
    </row>
    <row r="21" spans="17:23" ht="14.45" x14ac:dyDescent="0.3">
      <c r="Q21" s="10">
        <v>16</v>
      </c>
      <c r="R21" s="7">
        <f ca="1">10^(FORECAST(Q21,LOG(OFFSET(Q$2:Q$17,MATCH(Q21,R$2:R$17,-1)-1,0,2)),OFFSET(R$2:R$17,MATCH(Q21,R$2:R$17,-1)-1,0,2)))</f>
        <v>1.5674880527000019E-2</v>
      </c>
      <c r="V21">
        <v>0.25</v>
      </c>
      <c r="W21">
        <v>100</v>
      </c>
    </row>
    <row r="22" spans="17:23" ht="14.45" x14ac:dyDescent="0.3">
      <c r="Q22" s="10">
        <v>50</v>
      </c>
      <c r="R22" s="7">
        <f t="shared" ref="R22:R24" ca="1" si="0">10^(FORECAST(Q22,LOG(OFFSET(Q$2:Q$17,MATCH(Q22,R$2:R$17,-1)-1,0,2)),OFFSET(R$2:R$17,MATCH(Q22,R$2:R$17,-1)-1,0,2)))</f>
        <v>3.5967088050752036E-2</v>
      </c>
    </row>
    <row r="23" spans="17:23" ht="14.45" x14ac:dyDescent="0.3">
      <c r="Q23" s="10">
        <v>84</v>
      </c>
      <c r="R23" s="7">
        <f t="shared" ca="1" si="0"/>
        <v>9.2288171589320359E-2</v>
      </c>
      <c r="V23">
        <v>6.2E-2</v>
      </c>
      <c r="W23">
        <v>0</v>
      </c>
    </row>
    <row r="24" spans="17:23" ht="14.45" x14ac:dyDescent="0.3">
      <c r="Q24" s="10">
        <v>90</v>
      </c>
      <c r="R24" s="7">
        <f t="shared" ca="1" si="0"/>
        <v>0.10615982217409696</v>
      </c>
      <c r="V24">
        <v>6.2E-2</v>
      </c>
      <c r="W24">
        <v>50</v>
      </c>
    </row>
    <row r="25" spans="17:23" ht="14.45" x14ac:dyDescent="0.3">
      <c r="V25">
        <v>6.2E-2</v>
      </c>
      <c r="W25">
        <v>100</v>
      </c>
    </row>
    <row r="26" spans="17:23" ht="14.45" x14ac:dyDescent="0.3">
      <c r="Q26" s="4" t="s">
        <v>1</v>
      </c>
      <c r="R26" s="5">
        <f ca="1">0.5*(R24/R23+R23/R22)</f>
        <v>1.8581070638397412</v>
      </c>
    </row>
    <row r="27" spans="17:23" ht="14.45" x14ac:dyDescent="0.3">
      <c r="Q27" s="4" t="s">
        <v>2</v>
      </c>
      <c r="R27" s="5">
        <f>100-R5</f>
        <v>0</v>
      </c>
      <c r="V27">
        <v>4.0000000000000001E-3</v>
      </c>
      <c r="W27">
        <v>0</v>
      </c>
    </row>
    <row r="28" spans="17:23" ht="14.45" x14ac:dyDescent="0.3">
      <c r="Q28" s="4" t="s">
        <v>3</v>
      </c>
      <c r="R28" s="5">
        <f>+R5-R10</f>
        <v>32.700000000000003</v>
      </c>
      <c r="V28">
        <v>4.0000000000000001E-3</v>
      </c>
      <c r="W28">
        <v>50</v>
      </c>
    </row>
    <row r="29" spans="17:23" ht="14.45" x14ac:dyDescent="0.3">
      <c r="Q29" s="6" t="s">
        <v>4</v>
      </c>
      <c r="R29" s="5">
        <f>+R10</f>
        <v>67.3</v>
      </c>
      <c r="V29">
        <v>4.0000000000000001E-3</v>
      </c>
      <c r="W29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6"/>
  <sheetViews>
    <sheetView tabSelected="1" workbookViewId="0"/>
  </sheetViews>
  <sheetFormatPr defaultRowHeight="15" x14ac:dyDescent="0.25"/>
  <sheetData>
    <row r="6" spans="3:8" x14ac:dyDescent="0.3">
      <c r="C6" s="4"/>
      <c r="D6" s="11" t="s">
        <v>7</v>
      </c>
      <c r="E6" s="11"/>
      <c r="F6" s="11"/>
      <c r="G6" s="11"/>
      <c r="H6" s="4"/>
    </row>
    <row r="7" spans="3:8" x14ac:dyDescent="0.3">
      <c r="C7" s="4"/>
      <c r="D7" s="6"/>
      <c r="E7" s="6" t="s">
        <v>8</v>
      </c>
      <c r="F7" s="6" t="s">
        <v>9</v>
      </c>
      <c r="G7" s="6" t="s">
        <v>10</v>
      </c>
      <c r="H7" s="6" t="s">
        <v>11</v>
      </c>
    </row>
    <row r="8" spans="3:8" x14ac:dyDescent="0.3">
      <c r="C8" s="4" t="s">
        <v>12</v>
      </c>
      <c r="D8" s="5"/>
      <c r="E8" s="7">
        <f ca="1">+'S3A Lab Results'!K21</f>
        <v>8.4655699031659232E-2</v>
      </c>
      <c r="F8" s="7">
        <f ca="1">+'S3B Lab Results'!M21</f>
        <v>0.16011083622053407</v>
      </c>
      <c r="G8" s="7">
        <f ca="1">+'S3C Lab Results'!R21</f>
        <v>1.5674880527000019E-2</v>
      </c>
      <c r="H8" s="8">
        <f ca="1">+(G8+F8+E8)/3</f>
        <v>8.6813805259731106E-2</v>
      </c>
    </row>
    <row r="9" spans="3:8" x14ac:dyDescent="0.3">
      <c r="C9" s="4" t="s">
        <v>13</v>
      </c>
      <c r="D9" s="5"/>
      <c r="E9" s="7">
        <f ca="1">+'S3A Lab Results'!K22</f>
        <v>0.15523222650918556</v>
      </c>
      <c r="F9" s="7">
        <f ca="1">+'S3B Lab Results'!M22</f>
        <v>0.2981206579630678</v>
      </c>
      <c r="G9" s="7">
        <f ca="1">+'S3C Lab Results'!R22</f>
        <v>3.5967088050752036E-2</v>
      </c>
      <c r="H9" s="8">
        <f t="shared" ref="H9:H11" ca="1" si="0">+(G9+F9+E9)/3</f>
        <v>0.16310665750766848</v>
      </c>
    </row>
    <row r="10" spans="3:8" x14ac:dyDescent="0.3">
      <c r="C10" s="4" t="s">
        <v>14</v>
      </c>
      <c r="D10" s="5"/>
      <c r="E10" s="7">
        <f ca="1">+'S3A Lab Results'!K23</f>
        <v>0.22433863437538837</v>
      </c>
      <c r="F10" s="7">
        <f ca="1">+'S3B Lab Results'!M23</f>
        <v>0.43336387273062965</v>
      </c>
      <c r="G10" s="7">
        <f ca="1">+'S3C Lab Results'!R23</f>
        <v>9.2288171589320359E-2</v>
      </c>
      <c r="H10" s="8">
        <f t="shared" ca="1" si="0"/>
        <v>0.24999689289844615</v>
      </c>
    </row>
    <row r="11" spans="3:8" x14ac:dyDescent="0.3">
      <c r="C11" s="4" t="s">
        <v>15</v>
      </c>
      <c r="D11" s="5"/>
      <c r="E11" s="7">
        <f ca="1">+'S3A Lab Results'!K24</f>
        <v>0.23940082017464343</v>
      </c>
      <c r="F11" s="7">
        <f ca="1">+'S3B Lab Results'!M24</f>
        <v>0.46293735614364523</v>
      </c>
      <c r="G11" s="7">
        <f ca="1">+'S3C Lab Results'!R24</f>
        <v>0.10615982217409696</v>
      </c>
      <c r="H11" s="8">
        <f t="shared" ca="1" si="0"/>
        <v>0.26949933283079525</v>
      </c>
    </row>
    <row r="12" spans="3:8" x14ac:dyDescent="0.3">
      <c r="C12" s="4"/>
      <c r="D12" s="5"/>
      <c r="E12" s="7"/>
      <c r="F12" s="7"/>
      <c r="G12" s="7"/>
      <c r="H12" s="8"/>
    </row>
    <row r="13" spans="3:8" x14ac:dyDescent="0.3">
      <c r="C13" s="4" t="s">
        <v>16</v>
      </c>
      <c r="D13" s="5"/>
      <c r="E13" s="5">
        <f ca="1">+'S3A Lab Results'!K26</f>
        <v>1.2561606038269351</v>
      </c>
      <c r="F13" s="5">
        <f ca="1">+'S3B Lab Results'!M26</f>
        <v>1.2609471507220045</v>
      </c>
      <c r="G13" s="5">
        <f ca="1">+'S3C Lab Results'!R26</f>
        <v>1.8581070638397412</v>
      </c>
      <c r="H13" s="8">
        <f t="shared" ref="H13:H16" ca="1" si="1">+(G13+F13+E13)/3</f>
        <v>1.4584049394628937</v>
      </c>
    </row>
    <row r="14" spans="3:8" x14ac:dyDescent="0.3">
      <c r="C14" s="4" t="s">
        <v>17</v>
      </c>
      <c r="D14" s="5"/>
      <c r="E14" s="5">
        <f>+'S3A Lab Results'!K27</f>
        <v>0</v>
      </c>
      <c r="F14" s="5">
        <f>+'S3B Lab Results'!M27</f>
        <v>0</v>
      </c>
      <c r="G14" s="5">
        <f>+'S3C Lab Results'!R27</f>
        <v>0</v>
      </c>
      <c r="H14" s="8">
        <f t="shared" si="1"/>
        <v>0</v>
      </c>
    </row>
    <row r="15" spans="3:8" x14ac:dyDescent="0.3">
      <c r="C15" s="4" t="s">
        <v>18</v>
      </c>
      <c r="D15" s="5"/>
      <c r="E15" s="5">
        <f>+'S3A Lab Results'!K28</f>
        <v>94.9</v>
      </c>
      <c r="F15" s="5">
        <f>+'S3B Lab Results'!M28</f>
        <v>99.2</v>
      </c>
      <c r="G15" s="5">
        <f>+'S3C Lab Results'!R28</f>
        <v>32.700000000000003</v>
      </c>
      <c r="H15" s="8">
        <f t="shared" si="1"/>
        <v>75.600000000000009</v>
      </c>
    </row>
    <row r="16" spans="3:8" x14ac:dyDescent="0.3">
      <c r="C16" s="4" t="s">
        <v>19</v>
      </c>
      <c r="D16" s="5"/>
      <c r="E16" s="5">
        <f>+'S3A Lab Results'!K29</f>
        <v>5.0999999999999996</v>
      </c>
      <c r="F16" s="5">
        <f>+'S3B Lab Results'!M29</f>
        <v>0.8</v>
      </c>
      <c r="G16" s="5">
        <f>+'S3C Lab Results'!R29</f>
        <v>67.3</v>
      </c>
      <c r="H16" s="8">
        <f t="shared" si="1"/>
        <v>24.399999999999995</v>
      </c>
    </row>
  </sheetData>
  <mergeCells count="1">
    <mergeCell ref="D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sheetData>
    <row r="1" spans="1:1" ht="14.45" x14ac:dyDescent="0.3">
      <c r="A1" s="9" t="s">
        <v>20</v>
      </c>
    </row>
    <row r="2" spans="1:1" ht="14.45" x14ac:dyDescent="0.3">
      <c r="A2" s="9"/>
    </row>
    <row r="3" spans="1:1" x14ac:dyDescent="0.25">
      <c r="A3" s="9" t="s">
        <v>23</v>
      </c>
    </row>
    <row r="4" spans="1:1" x14ac:dyDescent="0.25">
      <c r="A4" s="9"/>
    </row>
    <row r="5" spans="1:1" x14ac:dyDescent="0.25">
      <c r="A5" s="9" t="s">
        <v>24</v>
      </c>
    </row>
    <row r="6" spans="1:1" x14ac:dyDescent="0.25">
      <c r="A6" s="9"/>
    </row>
    <row r="7" spans="1:1" x14ac:dyDescent="0.25">
      <c r="A7" s="9" t="s">
        <v>25</v>
      </c>
    </row>
    <row r="8" spans="1:1" x14ac:dyDescent="0.25">
      <c r="A8" s="9"/>
    </row>
    <row r="9" spans="1:1" x14ac:dyDescent="0.25">
      <c r="A9" s="9" t="s">
        <v>26</v>
      </c>
    </row>
    <row r="11" spans="1:1" x14ac:dyDescent="0.25">
      <c r="A11" s="9" t="s">
        <v>21</v>
      </c>
    </row>
    <row r="12" spans="1:1" ht="14.45" x14ac:dyDescent="0.3">
      <c r="A12" s="9"/>
    </row>
    <row r="13" spans="1:1" x14ac:dyDescent="0.25">
      <c r="A13" s="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Datasheet</vt:lpstr>
      <vt:lpstr>S3A Lab Results</vt:lpstr>
      <vt:lpstr>S3B Lab Results</vt:lpstr>
      <vt:lpstr>S3C Lab Results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2013-10-31T19:08:10Z</dcterms:created>
  <dcterms:modified xsi:type="dcterms:W3CDTF">2014-12-17T23:20:20Z</dcterms:modified>
</cp:coreProperties>
</file>