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65" windowWidth="24270" windowHeight="6510" tabRatio="844"/>
  </bookViews>
  <sheets>
    <sheet name="ReadMe" sheetId="40" r:id="rId1"/>
    <sheet name="ISR_MTG_6_5_GEO_1950s_LR_GeomFe" sheetId="36" r:id="rId2"/>
    <sheet name="ISR_MTG_6_5_GEO_1983_LR_GeomFea" sheetId="37" r:id="rId3"/>
    <sheet name="ISR_MTG_6_5_GEO_2012_LR_GeomFea" sheetId="38" r:id="rId4"/>
    <sheet name="LowerGeomorphReachTables" sheetId="1" r:id="rId5"/>
    <sheet name="Tables_TM" sheetId="39" r:id="rId6"/>
    <sheet name="main_summary_Tables" sheetId="14" r:id="rId7"/>
  </sheets>
  <definedNames>
    <definedName name="_xlnm.Database" localSheetId="1">ISR_MTG_6_5_GEO_1950s_LR_GeomFe!$A$1:$E$2438</definedName>
    <definedName name="_xlnm.Database" localSheetId="3">ISR_MTG_6_5_GEO_2012_LR_GeomFea!$A$1:$E$2439</definedName>
    <definedName name="_xlnm.Database">ISR_MTG_6_5_GEO_1983_LR_GeomFea!$A$1:$E$2106</definedName>
    <definedName name="_xlnm.Print_Area" localSheetId="4">LowerGeomorphReachTables!$B$65:$N$171</definedName>
    <definedName name="_xlnm.Print_Area" localSheetId="6">main_summary_Tables!#REF!</definedName>
  </definedNames>
  <calcPr calcId="145621"/>
</workbook>
</file>

<file path=xl/calcChain.xml><?xml version="1.0" encoding="utf-8"?>
<calcChain xmlns="http://schemas.openxmlformats.org/spreadsheetml/2006/main">
  <c r="H1" i="38" l="1"/>
  <c r="U43" i="1" l="1"/>
  <c r="U26" i="1"/>
  <c r="U8" i="1"/>
  <c r="T8" i="1"/>
  <c r="C112" i="39" l="1"/>
  <c r="D112" i="39"/>
  <c r="E112" i="39"/>
  <c r="F112" i="39"/>
  <c r="G112" i="39"/>
  <c r="H112" i="39"/>
  <c r="I112" i="39"/>
  <c r="J112" i="39"/>
  <c r="K112" i="39"/>
  <c r="C98" i="39"/>
  <c r="D98" i="39"/>
  <c r="E98" i="39"/>
  <c r="F98" i="39"/>
  <c r="G98" i="39"/>
  <c r="H98" i="39"/>
  <c r="I98" i="39"/>
  <c r="J98" i="39"/>
  <c r="K98" i="39"/>
  <c r="C84" i="39"/>
  <c r="D84" i="39"/>
  <c r="E84" i="39"/>
  <c r="F84" i="39"/>
  <c r="G84" i="39"/>
  <c r="H84" i="39"/>
  <c r="I84" i="39"/>
  <c r="J84" i="39"/>
  <c r="K84" i="39"/>
  <c r="N179" i="1"/>
  <c r="M179" i="1"/>
  <c r="L179" i="1"/>
  <c r="K179" i="1"/>
  <c r="J179" i="1"/>
  <c r="I179" i="1"/>
  <c r="H179" i="1"/>
  <c r="G179" i="1"/>
  <c r="F179" i="1"/>
  <c r="E179" i="1"/>
  <c r="D179" i="1"/>
  <c r="C179" i="1"/>
  <c r="H146" i="1"/>
  <c r="I146" i="1"/>
  <c r="J146" i="1"/>
  <c r="K146" i="1"/>
  <c r="L146" i="1"/>
  <c r="M146" i="1"/>
  <c r="N146" i="1"/>
  <c r="G146" i="1"/>
  <c r="F146" i="1"/>
  <c r="D146" i="1"/>
  <c r="E146" i="1"/>
  <c r="C146" i="1"/>
  <c r="C113" i="1" l="1"/>
  <c r="F91" i="1"/>
  <c r="J36" i="39" s="1"/>
  <c r="I1" i="37" l="1"/>
  <c r="I1" i="36"/>
  <c r="E49" i="1" l="1"/>
  <c r="E50" i="1"/>
  <c r="C180" i="1" s="1"/>
  <c r="U49" i="1"/>
  <c r="U46" i="1"/>
  <c r="U41" i="1"/>
  <c r="U42" i="1"/>
  <c r="U44" i="1"/>
  <c r="U45" i="1"/>
  <c r="U48" i="1"/>
  <c r="U40" i="1"/>
  <c r="G49" i="1"/>
  <c r="H49" i="1"/>
  <c r="I49" i="1"/>
  <c r="J49" i="1"/>
  <c r="K49" i="1"/>
  <c r="L49" i="1"/>
  <c r="M49" i="1"/>
  <c r="N49" i="1"/>
  <c r="O49" i="1"/>
  <c r="P49" i="1"/>
  <c r="Q49" i="1"/>
  <c r="R49" i="1"/>
  <c r="S49" i="1"/>
  <c r="T49" i="1"/>
  <c r="G50" i="1"/>
  <c r="E180" i="1" s="1"/>
  <c r="H50" i="1"/>
  <c r="I50" i="1"/>
  <c r="J50" i="1"/>
  <c r="K50" i="1"/>
  <c r="L50" i="1"/>
  <c r="M50" i="1"/>
  <c r="G180" i="1" s="1"/>
  <c r="N50" i="1"/>
  <c r="H180" i="1" s="1"/>
  <c r="O50" i="1"/>
  <c r="I180" i="1" s="1"/>
  <c r="P50" i="1"/>
  <c r="J180" i="1" s="1"/>
  <c r="Q50" i="1"/>
  <c r="K180" i="1" s="1"/>
  <c r="R50" i="1"/>
  <c r="L180" i="1" s="1"/>
  <c r="S50" i="1"/>
  <c r="M180" i="1" s="1"/>
  <c r="T50" i="1"/>
  <c r="N180" i="1" s="1"/>
  <c r="F50" i="1"/>
  <c r="D180" i="1" s="1"/>
  <c r="F49" i="1"/>
  <c r="F47" i="1"/>
  <c r="D147" i="1" s="1"/>
  <c r="G47" i="1"/>
  <c r="E147" i="1" s="1"/>
  <c r="H47" i="1"/>
  <c r="I47" i="1"/>
  <c r="J47" i="1"/>
  <c r="K47" i="1"/>
  <c r="L47" i="1"/>
  <c r="M47" i="1"/>
  <c r="G147" i="1" s="1"/>
  <c r="N47" i="1"/>
  <c r="H147" i="1" s="1"/>
  <c r="O47" i="1"/>
  <c r="I147" i="1" s="1"/>
  <c r="P47" i="1"/>
  <c r="J147" i="1" s="1"/>
  <c r="Q47" i="1"/>
  <c r="K147" i="1" s="1"/>
  <c r="R47" i="1"/>
  <c r="L147" i="1" s="1"/>
  <c r="S47" i="1"/>
  <c r="M147" i="1" s="1"/>
  <c r="T47" i="1"/>
  <c r="N147" i="1" s="1"/>
  <c r="F46" i="1"/>
  <c r="G46" i="1"/>
  <c r="H46" i="1"/>
  <c r="I46" i="1"/>
  <c r="J46" i="1"/>
  <c r="K46" i="1"/>
  <c r="L46" i="1"/>
  <c r="M46" i="1"/>
  <c r="N46" i="1"/>
  <c r="O46" i="1"/>
  <c r="P46" i="1"/>
  <c r="Q46" i="1"/>
  <c r="R46" i="1"/>
  <c r="S46" i="1"/>
  <c r="T46" i="1"/>
  <c r="E46" i="1"/>
  <c r="E47" i="1"/>
  <c r="C147" i="1" s="1"/>
  <c r="E41" i="1"/>
  <c r="F41" i="1"/>
  <c r="G41" i="1"/>
  <c r="H41" i="1"/>
  <c r="I41" i="1"/>
  <c r="J41" i="1"/>
  <c r="K41" i="1"/>
  <c r="L41" i="1"/>
  <c r="M41" i="1"/>
  <c r="N41" i="1"/>
  <c r="O41" i="1"/>
  <c r="P41" i="1"/>
  <c r="Q41" i="1"/>
  <c r="R41" i="1"/>
  <c r="S41" i="1"/>
  <c r="T41" i="1"/>
  <c r="E42" i="1"/>
  <c r="F42" i="1"/>
  <c r="G42" i="1"/>
  <c r="H42" i="1"/>
  <c r="I42" i="1"/>
  <c r="J42" i="1"/>
  <c r="K42" i="1"/>
  <c r="L42" i="1"/>
  <c r="M42" i="1"/>
  <c r="N42" i="1"/>
  <c r="O42" i="1"/>
  <c r="P42" i="1"/>
  <c r="Q42" i="1"/>
  <c r="R42" i="1"/>
  <c r="S42" i="1"/>
  <c r="T42" i="1"/>
  <c r="E43" i="1"/>
  <c r="F43" i="1"/>
  <c r="G43" i="1"/>
  <c r="H43" i="1"/>
  <c r="I43" i="1"/>
  <c r="J43" i="1"/>
  <c r="K43" i="1"/>
  <c r="L43" i="1"/>
  <c r="M43" i="1"/>
  <c r="N43" i="1"/>
  <c r="O43" i="1"/>
  <c r="P43" i="1"/>
  <c r="Q43" i="1"/>
  <c r="R43" i="1"/>
  <c r="S43" i="1"/>
  <c r="T43" i="1"/>
  <c r="E44" i="1"/>
  <c r="F44" i="1"/>
  <c r="G44" i="1"/>
  <c r="H44" i="1"/>
  <c r="I44" i="1"/>
  <c r="J44" i="1"/>
  <c r="K44" i="1"/>
  <c r="L44" i="1"/>
  <c r="M44" i="1"/>
  <c r="N44" i="1"/>
  <c r="O44" i="1"/>
  <c r="P44" i="1"/>
  <c r="Q44" i="1"/>
  <c r="R44" i="1"/>
  <c r="S44" i="1"/>
  <c r="T44" i="1"/>
  <c r="E45" i="1"/>
  <c r="F45" i="1"/>
  <c r="G45" i="1"/>
  <c r="H45" i="1"/>
  <c r="I45" i="1"/>
  <c r="J45" i="1"/>
  <c r="K45" i="1"/>
  <c r="L45" i="1"/>
  <c r="M45" i="1"/>
  <c r="N45" i="1"/>
  <c r="O45" i="1"/>
  <c r="P45" i="1"/>
  <c r="Q45" i="1"/>
  <c r="R45" i="1"/>
  <c r="S45" i="1"/>
  <c r="T45" i="1"/>
  <c r="E48" i="1"/>
  <c r="F48" i="1"/>
  <c r="G48" i="1"/>
  <c r="H48" i="1"/>
  <c r="I48" i="1"/>
  <c r="J48" i="1"/>
  <c r="K48" i="1"/>
  <c r="L48" i="1"/>
  <c r="M48" i="1"/>
  <c r="N48" i="1"/>
  <c r="O48" i="1"/>
  <c r="P48" i="1"/>
  <c r="Q48" i="1"/>
  <c r="K158" i="1" s="1"/>
  <c r="R48" i="1"/>
  <c r="S48" i="1"/>
  <c r="T48" i="1"/>
  <c r="F40" i="1"/>
  <c r="G40" i="1"/>
  <c r="H40" i="1"/>
  <c r="I40" i="1"/>
  <c r="J40" i="1"/>
  <c r="K40" i="1"/>
  <c r="L40" i="1"/>
  <c r="M40" i="1"/>
  <c r="N40" i="1"/>
  <c r="O40" i="1"/>
  <c r="P40" i="1"/>
  <c r="Q40" i="1"/>
  <c r="R40" i="1"/>
  <c r="S40" i="1"/>
  <c r="T40" i="1"/>
  <c r="E40" i="1"/>
  <c r="U15" i="1"/>
  <c r="U12" i="1"/>
  <c r="F15" i="1"/>
  <c r="D89" i="14" s="1"/>
  <c r="G15" i="1"/>
  <c r="H15" i="1"/>
  <c r="I15" i="1"/>
  <c r="J15" i="1"/>
  <c r="P89" i="14" s="1"/>
  <c r="K15" i="1"/>
  <c r="L15" i="1"/>
  <c r="M15" i="1"/>
  <c r="F89" i="14" s="1"/>
  <c r="N15" i="1"/>
  <c r="H167" i="1" s="1"/>
  <c r="O15" i="1"/>
  <c r="P15" i="1"/>
  <c r="Q15" i="1"/>
  <c r="R15" i="1"/>
  <c r="L167" i="1" s="1"/>
  <c r="S15" i="1"/>
  <c r="M167" i="1" s="1"/>
  <c r="T15" i="1"/>
  <c r="N167" i="1" s="1"/>
  <c r="E15" i="1"/>
  <c r="C89" i="14" s="1"/>
  <c r="F12" i="1"/>
  <c r="G12" i="1"/>
  <c r="H12" i="1"/>
  <c r="I12" i="1"/>
  <c r="J12" i="1"/>
  <c r="K12" i="1"/>
  <c r="L12" i="1"/>
  <c r="M12" i="1"/>
  <c r="F67" i="14" s="1"/>
  <c r="N12" i="1"/>
  <c r="O12" i="1"/>
  <c r="P12" i="1"/>
  <c r="Q12" i="1"/>
  <c r="L67" i="14" s="1"/>
  <c r="R12" i="1"/>
  <c r="L134" i="1" s="1"/>
  <c r="S12" i="1"/>
  <c r="M134" i="1" s="1"/>
  <c r="T12" i="1"/>
  <c r="N134" i="1" s="1"/>
  <c r="E12" i="1"/>
  <c r="F16" i="1"/>
  <c r="D178" i="1" s="1"/>
  <c r="G16" i="1"/>
  <c r="E178" i="1" s="1"/>
  <c r="S178" i="1" s="1"/>
  <c r="AG178" i="1" s="1"/>
  <c r="H16" i="1"/>
  <c r="I16" i="1"/>
  <c r="J16" i="1"/>
  <c r="K16" i="1"/>
  <c r="L16" i="1"/>
  <c r="M16" i="1"/>
  <c r="G178" i="1" s="1"/>
  <c r="U178" i="1" s="1"/>
  <c r="N16" i="1"/>
  <c r="H178" i="1" s="1"/>
  <c r="O16" i="1"/>
  <c r="I178" i="1" s="1"/>
  <c r="W178" i="1" s="1"/>
  <c r="AJ178" i="1" s="1"/>
  <c r="P16" i="1"/>
  <c r="J178" i="1" s="1"/>
  <c r="X178" i="1" s="1"/>
  <c r="AK178" i="1" s="1"/>
  <c r="Q16" i="1"/>
  <c r="K178" i="1" s="1"/>
  <c r="R16" i="1"/>
  <c r="L178" i="1" s="1"/>
  <c r="L183" i="1" s="1"/>
  <c r="S16" i="1"/>
  <c r="M178" i="1" s="1"/>
  <c r="T16" i="1"/>
  <c r="N178" i="1" s="1"/>
  <c r="E16" i="1"/>
  <c r="C178" i="1" s="1"/>
  <c r="F13" i="1"/>
  <c r="D145" i="1" s="1"/>
  <c r="G13" i="1"/>
  <c r="E145" i="1" s="1"/>
  <c r="S145" i="1" s="1"/>
  <c r="AG145" i="1" s="1"/>
  <c r="H13" i="1"/>
  <c r="I13" i="1"/>
  <c r="J13" i="1"/>
  <c r="K13" i="1"/>
  <c r="L13" i="1"/>
  <c r="M13" i="1"/>
  <c r="G145" i="1" s="1"/>
  <c r="U145" i="1" s="1"/>
  <c r="N13" i="1"/>
  <c r="H145" i="1" s="1"/>
  <c r="O13" i="1"/>
  <c r="I145" i="1" s="1"/>
  <c r="W145" i="1" s="1"/>
  <c r="AJ145" i="1" s="1"/>
  <c r="P13" i="1"/>
  <c r="J145" i="1" s="1"/>
  <c r="X145" i="1" s="1"/>
  <c r="AK145" i="1" s="1"/>
  <c r="Q13" i="1"/>
  <c r="K145" i="1" s="1"/>
  <c r="R13" i="1"/>
  <c r="L145" i="1" s="1"/>
  <c r="S13" i="1"/>
  <c r="M145" i="1" s="1"/>
  <c r="T13" i="1"/>
  <c r="N145" i="1" s="1"/>
  <c r="E13" i="1"/>
  <c r="C145" i="1" s="1"/>
  <c r="U24" i="1"/>
  <c r="U25" i="1"/>
  <c r="U27" i="1"/>
  <c r="U28" i="1"/>
  <c r="U29" i="1"/>
  <c r="U31" i="1"/>
  <c r="U32" i="1"/>
  <c r="U23" i="1"/>
  <c r="E24" i="1"/>
  <c r="F24" i="1"/>
  <c r="G24" i="1"/>
  <c r="H24" i="1"/>
  <c r="I24" i="1"/>
  <c r="J24" i="1"/>
  <c r="K24" i="1"/>
  <c r="L24" i="1"/>
  <c r="M24" i="1"/>
  <c r="N24" i="1"/>
  <c r="O24" i="1"/>
  <c r="P24" i="1"/>
  <c r="Q24" i="1"/>
  <c r="R24" i="1"/>
  <c r="S24" i="1"/>
  <c r="T24" i="1"/>
  <c r="E25" i="1"/>
  <c r="F25" i="1"/>
  <c r="G25" i="1"/>
  <c r="H25" i="1"/>
  <c r="I25" i="1"/>
  <c r="J25" i="1"/>
  <c r="K25" i="1"/>
  <c r="L25" i="1"/>
  <c r="M25" i="1"/>
  <c r="N25" i="1"/>
  <c r="O25" i="1"/>
  <c r="P25" i="1"/>
  <c r="Q25" i="1"/>
  <c r="R25" i="1"/>
  <c r="S25" i="1"/>
  <c r="T25" i="1"/>
  <c r="E26" i="1"/>
  <c r="F26" i="1"/>
  <c r="G26" i="1"/>
  <c r="H26" i="1"/>
  <c r="I26" i="1"/>
  <c r="J26" i="1"/>
  <c r="K26" i="1"/>
  <c r="L26" i="1"/>
  <c r="M26" i="1"/>
  <c r="N26" i="1"/>
  <c r="O26" i="1"/>
  <c r="P26" i="1"/>
  <c r="Q26" i="1"/>
  <c r="R26" i="1"/>
  <c r="S26" i="1"/>
  <c r="T26" i="1"/>
  <c r="E27" i="1"/>
  <c r="F27" i="1"/>
  <c r="G27" i="1"/>
  <c r="H27" i="1"/>
  <c r="I27" i="1"/>
  <c r="J27" i="1"/>
  <c r="K27" i="1"/>
  <c r="L27" i="1"/>
  <c r="M27" i="1"/>
  <c r="N27" i="1"/>
  <c r="O27" i="1"/>
  <c r="P27" i="1"/>
  <c r="Q27" i="1"/>
  <c r="R27" i="1"/>
  <c r="S27" i="1"/>
  <c r="T27" i="1"/>
  <c r="E28" i="1"/>
  <c r="F28" i="1"/>
  <c r="G28" i="1"/>
  <c r="H28" i="1"/>
  <c r="I28" i="1"/>
  <c r="J28" i="1"/>
  <c r="K28" i="1"/>
  <c r="L28" i="1"/>
  <c r="M28" i="1"/>
  <c r="N28" i="1"/>
  <c r="O28" i="1"/>
  <c r="P28" i="1"/>
  <c r="Q28" i="1"/>
  <c r="R28" i="1"/>
  <c r="S28" i="1"/>
  <c r="T28" i="1"/>
  <c r="E29" i="1"/>
  <c r="F29" i="1"/>
  <c r="G29" i="1"/>
  <c r="H29" i="1"/>
  <c r="I29" i="1"/>
  <c r="J29" i="1"/>
  <c r="K29" i="1"/>
  <c r="L29" i="1"/>
  <c r="M29" i="1"/>
  <c r="N29" i="1"/>
  <c r="O29" i="1"/>
  <c r="P29" i="1"/>
  <c r="Q29" i="1"/>
  <c r="R29" i="1"/>
  <c r="S29" i="1"/>
  <c r="T29" i="1"/>
  <c r="E31" i="1"/>
  <c r="F31" i="1"/>
  <c r="G31" i="1"/>
  <c r="H31" i="1"/>
  <c r="I31" i="1"/>
  <c r="J31" i="1"/>
  <c r="K31" i="1"/>
  <c r="L31" i="1"/>
  <c r="M31" i="1"/>
  <c r="N31" i="1"/>
  <c r="O31" i="1"/>
  <c r="P31" i="1"/>
  <c r="Q31" i="1"/>
  <c r="R31" i="1"/>
  <c r="S31" i="1"/>
  <c r="T31" i="1"/>
  <c r="E32" i="1"/>
  <c r="F32" i="1"/>
  <c r="G32" i="1"/>
  <c r="H32" i="1"/>
  <c r="I32" i="1"/>
  <c r="J32" i="1"/>
  <c r="K32" i="1"/>
  <c r="L32" i="1"/>
  <c r="M32" i="1"/>
  <c r="N32" i="1"/>
  <c r="O32" i="1"/>
  <c r="P32" i="1"/>
  <c r="Q32" i="1"/>
  <c r="R32" i="1"/>
  <c r="S32" i="1"/>
  <c r="T32" i="1"/>
  <c r="F23" i="1"/>
  <c r="G23" i="1"/>
  <c r="H23" i="1"/>
  <c r="I23" i="1"/>
  <c r="J23" i="1"/>
  <c r="K23" i="1"/>
  <c r="L23" i="1"/>
  <c r="M23" i="1"/>
  <c r="N23" i="1"/>
  <c r="O23" i="1"/>
  <c r="P23" i="1"/>
  <c r="Q23" i="1"/>
  <c r="R23" i="1"/>
  <c r="S23" i="1"/>
  <c r="T23" i="1"/>
  <c r="E23" i="1"/>
  <c r="H1353" i="37"/>
  <c r="E7" i="1"/>
  <c r="F7" i="1"/>
  <c r="G7" i="1"/>
  <c r="H7" i="1"/>
  <c r="I7" i="1"/>
  <c r="J7" i="1"/>
  <c r="K7" i="1"/>
  <c r="L7" i="1"/>
  <c r="M7" i="1"/>
  <c r="N7" i="1"/>
  <c r="H79" i="1" s="1"/>
  <c r="O7" i="1"/>
  <c r="P7" i="1"/>
  <c r="J79" i="1" s="1"/>
  <c r="Q7" i="1"/>
  <c r="R7" i="1"/>
  <c r="M17" i="14" s="1"/>
  <c r="S7" i="1"/>
  <c r="M79" i="1" s="1"/>
  <c r="T7" i="1"/>
  <c r="N79" i="1" s="1"/>
  <c r="U7" i="1"/>
  <c r="E8" i="1"/>
  <c r="F8" i="1"/>
  <c r="G8" i="1"/>
  <c r="E27" i="14" s="1"/>
  <c r="H8" i="1"/>
  <c r="I8" i="1"/>
  <c r="J8" i="1"/>
  <c r="K8" i="1"/>
  <c r="L8" i="1"/>
  <c r="M8" i="1"/>
  <c r="F27" i="14" s="1"/>
  <c r="N8" i="1"/>
  <c r="O8" i="1"/>
  <c r="I27" i="14" s="1"/>
  <c r="P8" i="1"/>
  <c r="Q8" i="1"/>
  <c r="R8" i="1"/>
  <c r="M27" i="14" s="1"/>
  <c r="S8" i="1"/>
  <c r="M90" i="1" s="1"/>
  <c r="N90" i="1"/>
  <c r="E9" i="1"/>
  <c r="C37" i="14" s="1"/>
  <c r="F9" i="1"/>
  <c r="D101" i="1" s="1"/>
  <c r="G9" i="1"/>
  <c r="E37" i="14" s="1"/>
  <c r="H9" i="1"/>
  <c r="I9" i="1"/>
  <c r="J9" i="1"/>
  <c r="P37" i="14" s="1"/>
  <c r="K9" i="1"/>
  <c r="L9" i="1"/>
  <c r="M9" i="1"/>
  <c r="N9" i="1"/>
  <c r="O9" i="1"/>
  <c r="P9" i="1"/>
  <c r="J101" i="1" s="1"/>
  <c r="Q9" i="1"/>
  <c r="R9" i="1"/>
  <c r="S9" i="1"/>
  <c r="M101" i="1" s="1"/>
  <c r="T9" i="1"/>
  <c r="N101" i="1" s="1"/>
  <c r="U9" i="1"/>
  <c r="E10" i="1"/>
  <c r="F10" i="1"/>
  <c r="G10" i="1"/>
  <c r="H10" i="1"/>
  <c r="N47" i="14" s="1"/>
  <c r="I10" i="1"/>
  <c r="O47" i="14" s="1"/>
  <c r="J10" i="1"/>
  <c r="K10" i="1"/>
  <c r="L10" i="1"/>
  <c r="M10" i="1"/>
  <c r="N10" i="1"/>
  <c r="H112" i="1" s="1"/>
  <c r="O10" i="1"/>
  <c r="I112" i="1" s="1"/>
  <c r="P10" i="1"/>
  <c r="J47" i="14" s="1"/>
  <c r="Q10" i="1"/>
  <c r="L47" i="14" s="1"/>
  <c r="R10" i="1"/>
  <c r="L112" i="1" s="1"/>
  <c r="S10" i="1"/>
  <c r="M112" i="1" s="1"/>
  <c r="T10" i="1"/>
  <c r="N112" i="1" s="1"/>
  <c r="U10" i="1"/>
  <c r="E11" i="1"/>
  <c r="F11" i="1"/>
  <c r="D123" i="1" s="1"/>
  <c r="G11" i="1"/>
  <c r="E123" i="1" s="1"/>
  <c r="H11" i="1"/>
  <c r="N57" i="14" s="1"/>
  <c r="I11" i="1"/>
  <c r="J11" i="1"/>
  <c r="P57" i="14" s="1"/>
  <c r="K11" i="1"/>
  <c r="L11" i="1"/>
  <c r="M11" i="1"/>
  <c r="F57" i="14" s="1"/>
  <c r="N11" i="1"/>
  <c r="K57" i="14" s="1"/>
  <c r="O11" i="1"/>
  <c r="P11" i="1"/>
  <c r="Q11" i="1"/>
  <c r="L57" i="14" s="1"/>
  <c r="R11" i="1"/>
  <c r="M57" i="14" s="1"/>
  <c r="S11" i="1"/>
  <c r="M123" i="1" s="1"/>
  <c r="T11" i="1"/>
  <c r="N123" i="1" s="1"/>
  <c r="U11" i="1"/>
  <c r="P67" i="14"/>
  <c r="E14" i="1"/>
  <c r="F14" i="1"/>
  <c r="G14" i="1"/>
  <c r="H14" i="1"/>
  <c r="I14" i="1"/>
  <c r="J14" i="1"/>
  <c r="K14" i="1"/>
  <c r="L14" i="1"/>
  <c r="M14" i="1"/>
  <c r="N14" i="1"/>
  <c r="O14" i="1"/>
  <c r="I79" i="14" s="1"/>
  <c r="P14" i="1"/>
  <c r="J156" i="1" s="1"/>
  <c r="Q14" i="1"/>
  <c r="R14" i="1"/>
  <c r="L156" i="1" s="1"/>
  <c r="S14" i="1"/>
  <c r="M156" i="1" s="1"/>
  <c r="T14" i="1"/>
  <c r="N156" i="1" s="1"/>
  <c r="U14" i="1"/>
  <c r="U6" i="1"/>
  <c r="F6" i="1"/>
  <c r="G6" i="1"/>
  <c r="H6" i="1"/>
  <c r="N7" i="14" s="1"/>
  <c r="I6" i="1"/>
  <c r="J6" i="1"/>
  <c r="P7" i="14" s="1"/>
  <c r="K6" i="1"/>
  <c r="L6" i="1"/>
  <c r="M6" i="1"/>
  <c r="N6" i="1"/>
  <c r="O6" i="1"/>
  <c r="P6" i="1"/>
  <c r="Q6" i="1"/>
  <c r="R6" i="1"/>
  <c r="S6" i="1"/>
  <c r="M68" i="1" s="1"/>
  <c r="T6" i="1"/>
  <c r="N68" i="1" s="1"/>
  <c r="E6" i="1"/>
  <c r="R145" i="1"/>
  <c r="AF145" i="1" s="1"/>
  <c r="V145" i="1"/>
  <c r="AI145" i="1" s="1"/>
  <c r="H134" i="1"/>
  <c r="C80" i="1"/>
  <c r="C24" i="39" s="1"/>
  <c r="Y145" i="1"/>
  <c r="AL145" i="1" s="1"/>
  <c r="R178" i="1"/>
  <c r="AF178" i="1" s="1"/>
  <c r="V178" i="1"/>
  <c r="AI178" i="1" s="1"/>
  <c r="Y178" i="1"/>
  <c r="AL178" i="1" s="1"/>
  <c r="Z178" i="1"/>
  <c r="AA178" i="1"/>
  <c r="AM178" i="1" s="1"/>
  <c r="N150" i="1" l="1"/>
  <c r="F147" i="1"/>
  <c r="M150" i="1"/>
  <c r="M183" i="1"/>
  <c r="F180" i="1"/>
  <c r="N183" i="1"/>
  <c r="L150" i="1"/>
  <c r="E134" i="1"/>
  <c r="C150" i="1"/>
  <c r="S134" i="1"/>
  <c r="AG134" i="1" s="1"/>
  <c r="E83" i="39"/>
  <c r="H150" i="1"/>
  <c r="D150" i="1"/>
  <c r="H183" i="1"/>
  <c r="D183" i="1"/>
  <c r="V167" i="1"/>
  <c r="AI167" i="1" s="1"/>
  <c r="G97" i="39"/>
  <c r="Z167" i="1"/>
  <c r="C183" i="1"/>
  <c r="Z156" i="1"/>
  <c r="V6" i="1"/>
  <c r="K150" i="1"/>
  <c r="K183" i="1"/>
  <c r="G150" i="1"/>
  <c r="Q178" i="1"/>
  <c r="AE178" i="1" s="1"/>
  <c r="V134" i="1"/>
  <c r="AI134" i="1" s="1"/>
  <c r="G83" i="39"/>
  <c r="X156" i="1"/>
  <c r="AK156" i="1" s="1"/>
  <c r="I111" i="39"/>
  <c r="J150" i="1"/>
  <c r="F145" i="1"/>
  <c r="J183" i="1"/>
  <c r="F178" i="1"/>
  <c r="G183" i="1"/>
  <c r="Q145" i="1"/>
  <c r="AE145" i="1" s="1"/>
  <c r="AA156" i="1"/>
  <c r="AM156" i="1" s="1"/>
  <c r="AA145" i="1"/>
  <c r="AM145" i="1" s="1"/>
  <c r="Z145" i="1"/>
  <c r="I150" i="1"/>
  <c r="E150" i="1"/>
  <c r="I183" i="1"/>
  <c r="E183" i="1"/>
  <c r="V23" i="1"/>
  <c r="AA123" i="1"/>
  <c r="AM123" i="1" s="1"/>
  <c r="S123" i="1"/>
  <c r="AG123" i="1" s="1"/>
  <c r="E71" i="39"/>
  <c r="R123" i="1"/>
  <c r="AF123" i="1" s="1"/>
  <c r="D71" i="39"/>
  <c r="H59" i="39"/>
  <c r="X101" i="1"/>
  <c r="AK101" i="1" s="1"/>
  <c r="I47" i="39"/>
  <c r="G23" i="39"/>
  <c r="Z112" i="1"/>
  <c r="AA101" i="1"/>
  <c r="AM101" i="1" s="1"/>
  <c r="V112" i="1"/>
  <c r="AI112" i="1" s="1"/>
  <c r="G59" i="39"/>
  <c r="D47" i="39"/>
  <c r="AA90" i="1"/>
  <c r="AM90" i="1" s="1"/>
  <c r="X79" i="1"/>
  <c r="AK79" i="1" s="1"/>
  <c r="I23" i="39"/>
  <c r="I34" i="1"/>
  <c r="D90" i="1"/>
  <c r="R90" i="1" s="1"/>
  <c r="AF90" i="1" s="1"/>
  <c r="E17" i="14"/>
  <c r="P17" i="14"/>
  <c r="V41" i="1"/>
  <c r="D79" i="1"/>
  <c r="R79" i="1" s="1"/>
  <c r="AF79" i="1" s="1"/>
  <c r="O27" i="14"/>
  <c r="G90" i="1"/>
  <c r="K67" i="14"/>
  <c r="M89" i="14"/>
  <c r="K79" i="1"/>
  <c r="K90" i="1"/>
  <c r="D17" i="14"/>
  <c r="C27" i="14"/>
  <c r="J37" i="14"/>
  <c r="G79" i="14"/>
  <c r="L79" i="1"/>
  <c r="E112" i="1"/>
  <c r="I156" i="1"/>
  <c r="K17" i="14"/>
  <c r="L27" i="14"/>
  <c r="I68" i="1"/>
  <c r="I7" i="14"/>
  <c r="Q58" i="14"/>
  <c r="K47" i="14"/>
  <c r="D79" i="14"/>
  <c r="D156" i="1"/>
  <c r="P47" i="14"/>
  <c r="P79" i="14"/>
  <c r="E68" i="1"/>
  <c r="E7" i="14"/>
  <c r="H123" i="1"/>
  <c r="O37" i="14"/>
  <c r="M34" i="1"/>
  <c r="V45" i="1"/>
  <c r="K34" i="1"/>
  <c r="J79" i="14"/>
  <c r="V9" i="1"/>
  <c r="C90" i="1"/>
  <c r="Q90" i="1" s="1"/>
  <c r="AE90" i="1" s="1"/>
  <c r="I90" i="1"/>
  <c r="C112" i="1"/>
  <c r="G123" i="1"/>
  <c r="D167" i="1"/>
  <c r="E47" i="14"/>
  <c r="K17" i="1"/>
  <c r="H80" i="14"/>
  <c r="V29" i="1"/>
  <c r="V44" i="1"/>
  <c r="H68" i="1"/>
  <c r="E90" i="1"/>
  <c r="L123" i="1"/>
  <c r="N37" i="14"/>
  <c r="O17" i="1"/>
  <c r="Q34" i="1"/>
  <c r="Q51" i="1"/>
  <c r="M51" i="1"/>
  <c r="I51" i="1"/>
  <c r="V28" i="1"/>
  <c r="E11" i="39"/>
  <c r="R34" i="1"/>
  <c r="J34" i="1"/>
  <c r="F34" i="1"/>
  <c r="V24" i="1"/>
  <c r="K79" i="14"/>
  <c r="H156" i="1"/>
  <c r="K123" i="1"/>
  <c r="O57" i="14"/>
  <c r="M47" i="14"/>
  <c r="E101" i="1"/>
  <c r="J27" i="14"/>
  <c r="N27" i="14"/>
  <c r="O17" i="14"/>
  <c r="M79" i="14"/>
  <c r="V11" i="1"/>
  <c r="C57" i="14"/>
  <c r="C123" i="1"/>
  <c r="D47" i="14"/>
  <c r="I37" i="14"/>
  <c r="F17" i="14"/>
  <c r="G79" i="1"/>
  <c r="C17" i="14"/>
  <c r="V7" i="1"/>
  <c r="C79" i="1"/>
  <c r="G17" i="14"/>
  <c r="G17" i="1"/>
  <c r="J90" i="1"/>
  <c r="I101" i="1"/>
  <c r="D112" i="1"/>
  <c r="F156" i="1"/>
  <c r="L17" i="14"/>
  <c r="M7" i="14"/>
  <c r="L68" i="1"/>
  <c r="K7" i="14"/>
  <c r="N17" i="1"/>
  <c r="J17" i="1"/>
  <c r="D7" i="14"/>
  <c r="D68" i="1"/>
  <c r="V10" i="1"/>
  <c r="F17" i="1"/>
  <c r="N34" i="1"/>
  <c r="V25" i="1"/>
  <c r="J134" i="1"/>
  <c r="N67" i="14"/>
  <c r="V32" i="1"/>
  <c r="C79" i="14"/>
  <c r="Q37" i="14"/>
  <c r="F51" i="1"/>
  <c r="S51" i="1"/>
  <c r="K51" i="1"/>
  <c r="N51" i="1"/>
  <c r="V43" i="1"/>
  <c r="V14" i="1"/>
  <c r="V8" i="1"/>
  <c r="R51" i="1"/>
  <c r="V42" i="1"/>
  <c r="G37" i="14"/>
  <c r="V48" i="1"/>
  <c r="U51" i="1"/>
  <c r="V50" i="1"/>
  <c r="T51" i="1"/>
  <c r="H51" i="1"/>
  <c r="G51" i="1"/>
  <c r="J51" i="1"/>
  <c r="O51" i="1"/>
  <c r="L51" i="1"/>
  <c r="P51" i="1"/>
  <c r="V46" i="1"/>
  <c r="V47" i="1"/>
  <c r="V49" i="1"/>
  <c r="V40" i="1"/>
  <c r="E51" i="1"/>
  <c r="R17" i="1"/>
  <c r="I89" i="14"/>
  <c r="L89" i="14"/>
  <c r="P17" i="1"/>
  <c r="L17" i="1"/>
  <c r="H17" i="1"/>
  <c r="U17" i="1"/>
  <c r="V15" i="1"/>
  <c r="C167" i="1"/>
  <c r="J67" i="14"/>
  <c r="K134" i="1"/>
  <c r="Y134" i="1" s="1"/>
  <c r="AL134" i="1" s="1"/>
  <c r="M17" i="1"/>
  <c r="I17" i="1"/>
  <c r="V12" i="1"/>
  <c r="C134" i="1"/>
  <c r="C67" i="14"/>
  <c r="G67" i="14"/>
  <c r="Q17" i="1"/>
  <c r="V16" i="1"/>
  <c r="T17" i="1"/>
  <c r="S17" i="1"/>
  <c r="V13" i="1"/>
  <c r="U34" i="1"/>
  <c r="V31" i="1"/>
  <c r="V26" i="1"/>
  <c r="T34" i="1"/>
  <c r="P34" i="1"/>
  <c r="L34" i="1"/>
  <c r="V27" i="1"/>
  <c r="S34" i="1"/>
  <c r="O34" i="1"/>
  <c r="H34" i="1"/>
  <c r="G34" i="1"/>
  <c r="E34" i="1"/>
  <c r="E17" i="1"/>
  <c r="G156" i="1"/>
  <c r="F79" i="14"/>
  <c r="K112" i="1"/>
  <c r="F47" i="14"/>
  <c r="C47" i="14"/>
  <c r="M37" i="14"/>
  <c r="L101" i="1"/>
  <c r="J17" i="14"/>
  <c r="Q17" i="14"/>
  <c r="N17" i="14"/>
  <c r="J167" i="1"/>
  <c r="J89" i="14"/>
  <c r="O79" i="14"/>
  <c r="H101" i="1"/>
  <c r="G112" i="1"/>
  <c r="J123" i="1"/>
  <c r="AA134" i="1"/>
  <c r="AM134" i="1" s="1"/>
  <c r="C156" i="1"/>
  <c r="G27" i="14"/>
  <c r="D37" i="14"/>
  <c r="K37" i="14"/>
  <c r="E67" i="14"/>
  <c r="N79" i="14"/>
  <c r="Q47" i="14"/>
  <c r="L79" i="14"/>
  <c r="I134" i="1"/>
  <c r="I67" i="14"/>
  <c r="K156" i="1"/>
  <c r="J57" i="14"/>
  <c r="N89" i="14"/>
  <c r="J7" i="14"/>
  <c r="J68" i="1"/>
  <c r="Q7" i="14"/>
  <c r="R101" i="1"/>
  <c r="AF101" i="1" s="1"/>
  <c r="AA79" i="1"/>
  <c r="AM79" i="1" s="1"/>
  <c r="AA112" i="1"/>
  <c r="AM112" i="1" s="1"/>
  <c r="W112" i="1"/>
  <c r="AJ112" i="1" s="1"/>
  <c r="AA167" i="1"/>
  <c r="AM167" i="1" s="1"/>
  <c r="D27" i="14"/>
  <c r="V79" i="1"/>
  <c r="AI79" i="1" s="1"/>
  <c r="Z134" i="1"/>
  <c r="I79" i="1"/>
  <c r="D134" i="1"/>
  <c r="I167" i="1"/>
  <c r="H37" i="14"/>
  <c r="L37" i="14"/>
  <c r="E57" i="14"/>
  <c r="D67" i="14"/>
  <c r="H67" i="14"/>
  <c r="E89" i="14"/>
  <c r="Q89" i="14"/>
  <c r="K89" i="14"/>
  <c r="Q67" i="14"/>
  <c r="F134" i="1"/>
  <c r="D57" i="14"/>
  <c r="Y90" i="1"/>
  <c r="AL90" i="1" s="1"/>
  <c r="H90" i="1"/>
  <c r="L90" i="1"/>
  <c r="C101" i="1"/>
  <c r="G101" i="1"/>
  <c r="K101" i="1"/>
  <c r="F112" i="1"/>
  <c r="J112" i="1"/>
  <c r="F123" i="1"/>
  <c r="G134" i="1"/>
  <c r="E156" i="1"/>
  <c r="G167" i="1"/>
  <c r="K167" i="1"/>
  <c r="I17" i="14"/>
  <c r="Q27" i="14"/>
  <c r="F37" i="14"/>
  <c r="I47" i="14"/>
  <c r="H57" i="14"/>
  <c r="Q57" i="14"/>
  <c r="O67" i="14"/>
  <c r="E79" i="14"/>
  <c r="M67" i="14"/>
  <c r="P27" i="14"/>
  <c r="H27" i="14"/>
  <c r="F90" i="1"/>
  <c r="J35" i="39" s="1"/>
  <c r="Q79" i="14"/>
  <c r="I57" i="14"/>
  <c r="F79" i="1"/>
  <c r="E79" i="1"/>
  <c r="F101" i="1"/>
  <c r="J47" i="39" s="1"/>
  <c r="I123" i="1"/>
  <c r="W123" i="1" s="1"/>
  <c r="AJ123" i="1" s="1"/>
  <c r="E167" i="1"/>
  <c r="H17" i="14"/>
  <c r="K27" i="14"/>
  <c r="H47" i="14"/>
  <c r="H79" i="14"/>
  <c r="H89" i="14"/>
  <c r="O89" i="14"/>
  <c r="F167" i="1"/>
  <c r="AA68" i="1"/>
  <c r="AM68" i="1" s="1"/>
  <c r="F68" i="1"/>
  <c r="G68" i="1"/>
  <c r="K68" i="1"/>
  <c r="O7" i="14"/>
  <c r="F7" i="14"/>
  <c r="L7" i="14"/>
  <c r="H7" i="14"/>
  <c r="C68" i="1"/>
  <c r="C7" i="14"/>
  <c r="G7" i="14"/>
  <c r="N181" i="1"/>
  <c r="N148" i="1"/>
  <c r="Z146" i="1"/>
  <c r="V146" i="1"/>
  <c r="AI146" i="1" s="1"/>
  <c r="R146" i="1"/>
  <c r="AF146" i="1" s="1"/>
  <c r="Q134" i="1" l="1"/>
  <c r="AE134" i="1" s="1"/>
  <c r="C83" i="39"/>
  <c r="F83" i="39"/>
  <c r="R167" i="1"/>
  <c r="AF167" i="1" s="1"/>
  <c r="D97" i="39"/>
  <c r="F150" i="1"/>
  <c r="T145" i="1"/>
  <c r="AH145" i="1" s="1"/>
  <c r="T156" i="1"/>
  <c r="AH156" i="1" s="1"/>
  <c r="J111" i="39"/>
  <c r="R156" i="1"/>
  <c r="AF156" i="1" s="1"/>
  <c r="D111" i="39"/>
  <c r="T167" i="1"/>
  <c r="AH167" i="1" s="1"/>
  <c r="J97" i="39"/>
  <c r="D83" i="39"/>
  <c r="Y156" i="1"/>
  <c r="AL156" i="1" s="1"/>
  <c r="K161" i="1"/>
  <c r="K111" i="39"/>
  <c r="C11" i="39"/>
  <c r="O68" i="1"/>
  <c r="V156" i="1"/>
  <c r="AI156" i="1" s="1"/>
  <c r="G111" i="39"/>
  <c r="Q156" i="1"/>
  <c r="AE156" i="1" s="1"/>
  <c r="C111" i="39"/>
  <c r="K83" i="39"/>
  <c r="S156" i="1"/>
  <c r="AG156" i="1" s="1"/>
  <c r="E111" i="39"/>
  <c r="H97" i="39"/>
  <c r="X134" i="1"/>
  <c r="AK134" i="1" s="1"/>
  <c r="I83" i="39"/>
  <c r="E97" i="39"/>
  <c r="K97" i="39"/>
  <c r="J83" i="39"/>
  <c r="W134" i="1"/>
  <c r="AJ134" i="1" s="1"/>
  <c r="H83" i="39"/>
  <c r="W156" i="1"/>
  <c r="AJ156" i="1" s="1"/>
  <c r="H111" i="39"/>
  <c r="F183" i="1"/>
  <c r="T178" i="1"/>
  <c r="AH178" i="1" s="1"/>
  <c r="F111" i="39"/>
  <c r="F97" i="39"/>
  <c r="I97" i="39"/>
  <c r="Q167" i="1"/>
  <c r="AE167" i="1" s="1"/>
  <c r="C97" i="39"/>
  <c r="Z79" i="1"/>
  <c r="H23" i="39"/>
  <c r="V101" i="1"/>
  <c r="AI101" i="1" s="1"/>
  <c r="G47" i="39"/>
  <c r="Y123" i="1"/>
  <c r="AL123" i="1" s="1"/>
  <c r="K71" i="39"/>
  <c r="H71" i="39"/>
  <c r="C47" i="39"/>
  <c r="I71" i="39"/>
  <c r="Y112" i="1"/>
  <c r="AL112" i="1" s="1"/>
  <c r="K59" i="39"/>
  <c r="Z68" i="1"/>
  <c r="X90" i="1"/>
  <c r="AK90" i="1" s="1"/>
  <c r="I35" i="39"/>
  <c r="U79" i="1"/>
  <c r="F23" i="39"/>
  <c r="C35" i="39"/>
  <c r="S68" i="1"/>
  <c r="AG68" i="1" s="1"/>
  <c r="K35" i="39"/>
  <c r="U90" i="1"/>
  <c r="F35" i="39"/>
  <c r="K47" i="39"/>
  <c r="R112" i="1"/>
  <c r="AF112" i="1" s="1"/>
  <c r="D59" i="39"/>
  <c r="S112" i="1"/>
  <c r="AG112" i="1" s="1"/>
  <c r="E59" i="39"/>
  <c r="F11" i="39"/>
  <c r="T101" i="1"/>
  <c r="AH101" i="1" s="1"/>
  <c r="I59" i="39"/>
  <c r="J11" i="39"/>
  <c r="E23" i="39"/>
  <c r="J59" i="39"/>
  <c r="F59" i="39"/>
  <c r="D11" i="39"/>
  <c r="Q123" i="1"/>
  <c r="AE123" i="1" s="1"/>
  <c r="C71" i="39"/>
  <c r="Z123" i="1"/>
  <c r="U123" i="1"/>
  <c r="F71" i="39"/>
  <c r="Y79" i="1"/>
  <c r="AL79" i="1" s="1"/>
  <c r="K23" i="39"/>
  <c r="D23" i="39"/>
  <c r="J23" i="39"/>
  <c r="G35" i="39"/>
  <c r="X68" i="1"/>
  <c r="AK68" i="1" s="1"/>
  <c r="I11" i="39"/>
  <c r="S90" i="1"/>
  <c r="AG90" i="1" s="1"/>
  <c r="E35" i="39"/>
  <c r="Q112" i="1"/>
  <c r="AE112" i="1" s="1"/>
  <c r="C59" i="39"/>
  <c r="D35" i="39"/>
  <c r="J71" i="39"/>
  <c r="U101" i="1"/>
  <c r="F47" i="39"/>
  <c r="Z101" i="1"/>
  <c r="W101" i="1"/>
  <c r="AJ101" i="1" s="1"/>
  <c r="H47" i="39"/>
  <c r="C82" i="1"/>
  <c r="C26" i="39" s="1"/>
  <c r="C23" i="39"/>
  <c r="S101" i="1"/>
  <c r="AG101" i="1" s="1"/>
  <c r="E47" i="39"/>
  <c r="V68" i="1"/>
  <c r="AI68" i="1" s="1"/>
  <c r="G11" i="39"/>
  <c r="W90" i="1"/>
  <c r="AJ90" i="1" s="1"/>
  <c r="H35" i="39"/>
  <c r="V123" i="1"/>
  <c r="AI123" i="1" s="1"/>
  <c r="G71" i="39"/>
  <c r="W68" i="1"/>
  <c r="AJ68" i="1" s="1"/>
  <c r="H11" i="39"/>
  <c r="K11" i="39"/>
  <c r="T146" i="1"/>
  <c r="AH146" i="1" s="1"/>
  <c r="F148" i="1"/>
  <c r="F149" i="1"/>
  <c r="Q79" i="1"/>
  <c r="AE79" i="1" s="1"/>
  <c r="R68" i="1"/>
  <c r="AF68" i="1" s="1"/>
  <c r="H149" i="1"/>
  <c r="S146" i="1"/>
  <c r="AG146" i="1" s="1"/>
  <c r="E148" i="1"/>
  <c r="W146" i="1"/>
  <c r="AJ146" i="1" s="1"/>
  <c r="I148" i="1"/>
  <c r="AA146" i="1"/>
  <c r="AM146" i="1" s="1"/>
  <c r="M148" i="1"/>
  <c r="E149" i="1"/>
  <c r="I149" i="1"/>
  <c r="M149" i="1"/>
  <c r="H148" i="1"/>
  <c r="X146" i="1"/>
  <c r="AK146" i="1" s="1"/>
  <c r="J148" i="1"/>
  <c r="J149" i="1"/>
  <c r="N149" i="1"/>
  <c r="L148" i="1"/>
  <c r="Q146" i="1"/>
  <c r="AE146" i="1" s="1"/>
  <c r="C148" i="1"/>
  <c r="U146" i="1"/>
  <c r="G148" i="1"/>
  <c r="Y146" i="1"/>
  <c r="AL146" i="1" s="1"/>
  <c r="K148" i="1"/>
  <c r="C149" i="1"/>
  <c r="G149" i="1"/>
  <c r="K149" i="1"/>
  <c r="D149" i="1"/>
  <c r="L149" i="1"/>
  <c r="D148" i="1"/>
  <c r="V51" i="1"/>
  <c r="V34" i="1"/>
  <c r="R179" i="1"/>
  <c r="AF179" i="1" s="1"/>
  <c r="D181" i="1"/>
  <c r="Z179" i="1"/>
  <c r="L181" i="1"/>
  <c r="L182" i="1"/>
  <c r="S179" i="1"/>
  <c r="AG179" i="1" s="1"/>
  <c r="E181" i="1"/>
  <c r="T179" i="1"/>
  <c r="AH179" i="1" s="1"/>
  <c r="F181" i="1"/>
  <c r="X179" i="1"/>
  <c r="AK179" i="1" s="1"/>
  <c r="J181" i="1"/>
  <c r="F182" i="1"/>
  <c r="J182" i="1"/>
  <c r="N182" i="1"/>
  <c r="V179" i="1"/>
  <c r="AI179" i="1" s="1"/>
  <c r="H181" i="1"/>
  <c r="D182" i="1"/>
  <c r="H182" i="1"/>
  <c r="W179" i="1"/>
  <c r="AJ179" i="1" s="1"/>
  <c r="I181" i="1"/>
  <c r="AA179" i="1"/>
  <c r="AM179" i="1" s="1"/>
  <c r="M181" i="1"/>
  <c r="E182" i="1"/>
  <c r="I182" i="1"/>
  <c r="M182" i="1"/>
  <c r="Q179" i="1"/>
  <c r="AE179" i="1" s="1"/>
  <c r="C181" i="1"/>
  <c r="U179" i="1"/>
  <c r="G181" i="1"/>
  <c r="Y179" i="1"/>
  <c r="AL179" i="1" s="1"/>
  <c r="K181" i="1"/>
  <c r="C182" i="1"/>
  <c r="G182" i="1"/>
  <c r="K182" i="1"/>
  <c r="V17" i="1"/>
  <c r="X167" i="1"/>
  <c r="AK167" i="1" s="1"/>
  <c r="X123" i="1"/>
  <c r="AK123" i="1" s="1"/>
  <c r="U156" i="1"/>
  <c r="U112" i="1"/>
  <c r="T79" i="1"/>
  <c r="AH79" i="1" s="1"/>
  <c r="Z90" i="1"/>
  <c r="S79" i="1"/>
  <c r="AG79" i="1" s="1"/>
  <c r="U134" i="1"/>
  <c r="Y101" i="1"/>
  <c r="AL101" i="1" s="1"/>
  <c r="V90" i="1"/>
  <c r="AI90" i="1" s="1"/>
  <c r="W167" i="1"/>
  <c r="AJ167" i="1" s="1"/>
  <c r="T134" i="1"/>
  <c r="AH134" i="1" s="1"/>
  <c r="S167" i="1"/>
  <c r="AG167" i="1" s="1"/>
  <c r="T90" i="1"/>
  <c r="AH90" i="1" s="1"/>
  <c r="Y167" i="1"/>
  <c r="AL167" i="1" s="1"/>
  <c r="T123" i="1"/>
  <c r="AH123" i="1" s="1"/>
  <c r="R134" i="1"/>
  <c r="AF134" i="1" s="1"/>
  <c r="T112" i="1"/>
  <c r="AH112" i="1" s="1"/>
  <c r="U167" i="1"/>
  <c r="X112" i="1"/>
  <c r="AK112" i="1" s="1"/>
  <c r="Q101" i="1"/>
  <c r="AE101" i="1" s="1"/>
  <c r="W79" i="1"/>
  <c r="AJ79" i="1" s="1"/>
  <c r="T68" i="1"/>
  <c r="AH68" i="1" s="1"/>
  <c r="Y68" i="1"/>
  <c r="AL68" i="1" s="1"/>
  <c r="U68" i="1"/>
  <c r="Q68" i="1"/>
  <c r="AE68" i="1" s="1"/>
  <c r="Q180" i="1"/>
  <c r="AE180" i="1" s="1"/>
  <c r="U180" i="1"/>
  <c r="Y180" i="1"/>
  <c r="AL180" i="1" s="1"/>
  <c r="R180" i="1"/>
  <c r="AF180" i="1" s="1"/>
  <c r="V180" i="1"/>
  <c r="AI180" i="1" s="1"/>
  <c r="Z180" i="1"/>
  <c r="S180" i="1"/>
  <c r="AG180" i="1" s="1"/>
  <c r="W180" i="1"/>
  <c r="AJ180" i="1" s="1"/>
  <c r="AA180" i="1"/>
  <c r="AM180" i="1" s="1"/>
  <c r="T180" i="1"/>
  <c r="AH180" i="1" s="1"/>
  <c r="X180" i="1"/>
  <c r="AK180" i="1" s="1"/>
  <c r="R147" i="1"/>
  <c r="AF147" i="1" s="1"/>
  <c r="V147" i="1"/>
  <c r="AI147" i="1" s="1"/>
  <c r="Z147" i="1"/>
  <c r="S147" i="1"/>
  <c r="AG147" i="1" s="1"/>
  <c r="W147" i="1"/>
  <c r="AJ147" i="1" s="1"/>
  <c r="AA147" i="1"/>
  <c r="AM147" i="1" s="1"/>
  <c r="Q147" i="1"/>
  <c r="AE147" i="1" s="1"/>
  <c r="U147" i="1"/>
  <c r="Y147" i="1"/>
  <c r="AL147" i="1" s="1"/>
  <c r="T147" i="1"/>
  <c r="AH147" i="1" s="1"/>
  <c r="X147" i="1"/>
  <c r="AK147" i="1" s="1"/>
  <c r="Q91" i="14" l="1"/>
  <c r="Q90" i="14"/>
  <c r="Q92" i="14" s="1"/>
  <c r="Q81" i="14"/>
  <c r="Q80" i="14"/>
  <c r="Q82" i="14" s="1"/>
  <c r="Q69" i="14"/>
  <c r="Q68" i="14"/>
  <c r="Q70" i="14" s="1"/>
  <c r="Q59" i="14"/>
  <c r="Q60" i="14"/>
  <c r="Q49" i="14"/>
  <c r="Q48" i="14"/>
  <c r="Q50" i="14" s="1"/>
  <c r="Q39" i="14"/>
  <c r="Q38" i="14"/>
  <c r="Q40" i="14" s="1"/>
  <c r="Q29" i="14"/>
  <c r="Q28" i="14"/>
  <c r="Q30" i="14" s="1"/>
  <c r="Q19" i="14"/>
  <c r="Q18" i="14"/>
  <c r="Q20" i="14" s="1"/>
  <c r="Q9" i="14"/>
  <c r="Q8" i="14"/>
  <c r="Q10" i="14" s="1"/>
  <c r="K91" i="14"/>
  <c r="K90" i="14"/>
  <c r="K81" i="14"/>
  <c r="K80" i="14"/>
  <c r="K69" i="14"/>
  <c r="K68" i="14"/>
  <c r="K59" i="14"/>
  <c r="K58" i="14"/>
  <c r="K49" i="14"/>
  <c r="K48" i="14"/>
  <c r="K50" i="14" s="1"/>
  <c r="K39" i="14"/>
  <c r="K38" i="14"/>
  <c r="K40" i="14" s="1"/>
  <c r="K29" i="14"/>
  <c r="K28" i="14"/>
  <c r="K30" i="14" s="1"/>
  <c r="K19" i="14"/>
  <c r="K18" i="14"/>
  <c r="K20" i="14" s="1"/>
  <c r="K9" i="14"/>
  <c r="K8" i="14"/>
  <c r="K10" i="14" s="1"/>
  <c r="E91" i="14"/>
  <c r="E90" i="14"/>
  <c r="D91" i="14"/>
  <c r="D90" i="14"/>
  <c r="E81" i="14"/>
  <c r="E80" i="14"/>
  <c r="D81" i="14"/>
  <c r="D80" i="14"/>
  <c r="E69" i="14"/>
  <c r="E68" i="14"/>
  <c r="D69" i="14"/>
  <c r="D68" i="14"/>
  <c r="E59" i="14"/>
  <c r="E58" i="14"/>
  <c r="E60" i="14" s="1"/>
  <c r="D59" i="14"/>
  <c r="D58" i="14"/>
  <c r="D60" i="14" s="1"/>
  <c r="E49" i="14"/>
  <c r="E48" i="14"/>
  <c r="E50" i="14" s="1"/>
  <c r="D49" i="14"/>
  <c r="D48" i="14"/>
  <c r="E39" i="14"/>
  <c r="E38" i="14"/>
  <c r="E40" i="14" s="1"/>
  <c r="D39" i="14"/>
  <c r="D38" i="14"/>
  <c r="D40" i="14" s="1"/>
  <c r="D28" i="14"/>
  <c r="D30" i="14" s="1"/>
  <c r="D29" i="14"/>
  <c r="E29" i="14"/>
  <c r="E28" i="14"/>
  <c r="E30" i="14" s="1"/>
  <c r="E19" i="14"/>
  <c r="E18" i="14"/>
  <c r="E20" i="14" s="1"/>
  <c r="E9" i="14"/>
  <c r="E8" i="14"/>
  <c r="E10" i="14" s="1"/>
  <c r="D19" i="14"/>
  <c r="D18" i="14"/>
  <c r="D20" i="14" s="1"/>
  <c r="D9" i="14"/>
  <c r="D8" i="14"/>
  <c r="D10" i="14" s="1"/>
  <c r="D70" i="14" l="1"/>
  <c r="K70" i="14"/>
  <c r="E70" i="14"/>
  <c r="E82" i="14"/>
  <c r="E92" i="14"/>
  <c r="K82" i="14"/>
  <c r="D82" i="14"/>
  <c r="D92" i="14"/>
  <c r="K92" i="14"/>
  <c r="P91" i="14" l="1"/>
  <c r="O91" i="14"/>
  <c r="N91" i="14"/>
  <c r="P90" i="14"/>
  <c r="P92" i="14" s="1"/>
  <c r="O90" i="14"/>
  <c r="O92" i="14" s="1"/>
  <c r="N90" i="14"/>
  <c r="N92" i="14" s="1"/>
  <c r="P81" i="14"/>
  <c r="O81" i="14"/>
  <c r="N81" i="14"/>
  <c r="P80" i="14"/>
  <c r="P82" i="14" s="1"/>
  <c r="O80" i="14"/>
  <c r="O82" i="14" s="1"/>
  <c r="N80" i="14"/>
  <c r="P69" i="14"/>
  <c r="O69" i="14"/>
  <c r="N69" i="14"/>
  <c r="P68" i="14"/>
  <c r="P70" i="14" s="1"/>
  <c r="O68" i="14"/>
  <c r="O70" i="14" s="1"/>
  <c r="N68" i="14"/>
  <c r="N70" i="14" s="1"/>
  <c r="P59" i="14"/>
  <c r="O59" i="14"/>
  <c r="N59" i="14"/>
  <c r="P58" i="14"/>
  <c r="P60" i="14" s="1"/>
  <c r="O58" i="14"/>
  <c r="O60" i="14" s="1"/>
  <c r="N58" i="14"/>
  <c r="N60" i="14" s="1"/>
  <c r="P49" i="14"/>
  <c r="O49" i="14"/>
  <c r="N49" i="14"/>
  <c r="P48" i="14"/>
  <c r="P50" i="14" s="1"/>
  <c r="O48" i="14"/>
  <c r="O50" i="14" s="1"/>
  <c r="N48" i="14"/>
  <c r="N50" i="14" s="1"/>
  <c r="P39" i="14"/>
  <c r="O39" i="14"/>
  <c r="N39" i="14"/>
  <c r="P38" i="14"/>
  <c r="P40" i="14" s="1"/>
  <c r="O38" i="14"/>
  <c r="O40" i="14" s="1"/>
  <c r="N38" i="14"/>
  <c r="P29" i="14"/>
  <c r="O29" i="14"/>
  <c r="N29" i="14"/>
  <c r="P28" i="14"/>
  <c r="P30" i="14" s="1"/>
  <c r="O28" i="14"/>
  <c r="O30" i="14" s="1"/>
  <c r="N28" i="14"/>
  <c r="P19" i="14"/>
  <c r="O19" i="14"/>
  <c r="N19" i="14"/>
  <c r="P18" i="14"/>
  <c r="P20" i="14" s="1"/>
  <c r="O18" i="14"/>
  <c r="O20" i="14" s="1"/>
  <c r="N18" i="14"/>
  <c r="N20" i="14" s="1"/>
  <c r="P9" i="14"/>
  <c r="O9" i="14"/>
  <c r="N9" i="14"/>
  <c r="P8" i="14"/>
  <c r="P10" i="14" s="1"/>
  <c r="O8" i="14"/>
  <c r="O10" i="14" s="1"/>
  <c r="N8" i="14"/>
  <c r="N10" i="14" s="1"/>
  <c r="Q21" i="14" l="1"/>
  <c r="Q41" i="14"/>
  <c r="Q61" i="14"/>
  <c r="Q83" i="14"/>
  <c r="Q31" i="14"/>
  <c r="Q71" i="14"/>
  <c r="O11" i="14"/>
  <c r="N71" i="14"/>
  <c r="O21" i="14"/>
  <c r="O51" i="14"/>
  <c r="O41" i="14"/>
  <c r="N11" i="14"/>
  <c r="P11" i="14"/>
  <c r="N21" i="14"/>
  <c r="N93" i="14"/>
  <c r="P93" i="14"/>
  <c r="O93" i="14"/>
  <c r="P83" i="14"/>
  <c r="O83" i="14"/>
  <c r="P71" i="14"/>
  <c r="O71" i="14"/>
  <c r="N61" i="14"/>
  <c r="P61" i="14"/>
  <c r="O61" i="14"/>
  <c r="P51" i="14"/>
  <c r="N51" i="14"/>
  <c r="P41" i="14"/>
  <c r="P31" i="14"/>
  <c r="O31" i="14"/>
  <c r="P21" i="14"/>
  <c r="M91" i="14"/>
  <c r="M90" i="14"/>
  <c r="M92" i="14" s="1"/>
  <c r="L91" i="14"/>
  <c r="L90" i="14"/>
  <c r="J91" i="14"/>
  <c r="J90" i="14"/>
  <c r="I91" i="14"/>
  <c r="I90" i="14"/>
  <c r="I92" i="14" s="1"/>
  <c r="H91" i="14"/>
  <c r="H90" i="14"/>
  <c r="H92" i="14" s="1"/>
  <c r="F91" i="14"/>
  <c r="F90" i="14"/>
  <c r="F92" i="14" s="1"/>
  <c r="C91" i="14"/>
  <c r="C90" i="14"/>
  <c r="M81" i="14"/>
  <c r="M80" i="14"/>
  <c r="M82" i="14" s="1"/>
  <c r="L81" i="14"/>
  <c r="L80" i="14"/>
  <c r="J81" i="14"/>
  <c r="J80" i="14"/>
  <c r="I81" i="14"/>
  <c r="I80" i="14"/>
  <c r="I82" i="14" s="1"/>
  <c r="H81" i="14"/>
  <c r="H82" i="14"/>
  <c r="G81" i="14"/>
  <c r="G80" i="14"/>
  <c r="G82" i="14" s="1"/>
  <c r="F81" i="14"/>
  <c r="F80" i="14"/>
  <c r="F82" i="14" s="1"/>
  <c r="C81" i="14"/>
  <c r="C80" i="14"/>
  <c r="M69" i="14"/>
  <c r="M68" i="14"/>
  <c r="M70" i="14" s="1"/>
  <c r="L69" i="14"/>
  <c r="L68" i="14"/>
  <c r="J69" i="14"/>
  <c r="J68" i="14"/>
  <c r="I69" i="14"/>
  <c r="I68" i="14"/>
  <c r="I70" i="14" s="1"/>
  <c r="H69" i="14"/>
  <c r="H68" i="14"/>
  <c r="H70" i="14" s="1"/>
  <c r="G69" i="14"/>
  <c r="G68" i="14"/>
  <c r="G70" i="14" s="1"/>
  <c r="F69" i="14"/>
  <c r="F68" i="14"/>
  <c r="F70" i="14" s="1"/>
  <c r="C69" i="14"/>
  <c r="C68" i="14"/>
  <c r="M59" i="14"/>
  <c r="M58" i="14"/>
  <c r="M60" i="14" s="1"/>
  <c r="L59" i="14"/>
  <c r="L58" i="14"/>
  <c r="L60" i="14" s="1"/>
  <c r="J59" i="14"/>
  <c r="J58" i="14"/>
  <c r="J60" i="14" s="1"/>
  <c r="I59" i="14"/>
  <c r="I58" i="14"/>
  <c r="I60" i="14" s="1"/>
  <c r="H59" i="14"/>
  <c r="H58" i="14"/>
  <c r="H60" i="14" s="1"/>
  <c r="F59" i="14"/>
  <c r="F58" i="14"/>
  <c r="F60" i="14" s="1"/>
  <c r="C59" i="14"/>
  <c r="C58" i="14"/>
  <c r="C60" i="14" s="1"/>
  <c r="M49" i="14"/>
  <c r="M48" i="14"/>
  <c r="M50" i="14" s="1"/>
  <c r="L49" i="14"/>
  <c r="L48" i="14"/>
  <c r="L50" i="14" s="1"/>
  <c r="J49" i="14"/>
  <c r="J48" i="14"/>
  <c r="J50" i="14" s="1"/>
  <c r="I49" i="14"/>
  <c r="I48" i="14"/>
  <c r="I50" i="14" s="1"/>
  <c r="H49" i="14"/>
  <c r="H48" i="14"/>
  <c r="H50" i="14" s="1"/>
  <c r="F49" i="14"/>
  <c r="F48" i="14"/>
  <c r="F50" i="14" s="1"/>
  <c r="C49" i="14"/>
  <c r="C48" i="14"/>
  <c r="C50" i="14" s="1"/>
  <c r="M39" i="14"/>
  <c r="M38" i="14"/>
  <c r="M40" i="14" s="1"/>
  <c r="L39" i="14"/>
  <c r="L38" i="14"/>
  <c r="L40" i="14" s="1"/>
  <c r="J39" i="14"/>
  <c r="J38" i="14"/>
  <c r="J40" i="14" s="1"/>
  <c r="I39" i="14"/>
  <c r="I38" i="14"/>
  <c r="I40" i="14" s="1"/>
  <c r="H39" i="14"/>
  <c r="H38" i="14"/>
  <c r="H40" i="14" s="1"/>
  <c r="G39" i="14"/>
  <c r="G38" i="14"/>
  <c r="G40" i="14" s="1"/>
  <c r="F39" i="14"/>
  <c r="F38" i="14"/>
  <c r="F40" i="14" s="1"/>
  <c r="C39" i="14"/>
  <c r="C38" i="14"/>
  <c r="C40" i="14" s="1"/>
  <c r="M29" i="14"/>
  <c r="M28" i="14"/>
  <c r="M30" i="14" s="1"/>
  <c r="L29" i="14"/>
  <c r="L28" i="14"/>
  <c r="L30" i="14" s="1"/>
  <c r="J29" i="14"/>
  <c r="J28" i="14"/>
  <c r="J30" i="14" s="1"/>
  <c r="I29" i="14"/>
  <c r="I28" i="14"/>
  <c r="I30" i="14" s="1"/>
  <c r="H29" i="14"/>
  <c r="H28" i="14"/>
  <c r="H30" i="14" s="1"/>
  <c r="G29" i="14"/>
  <c r="G28" i="14"/>
  <c r="G30" i="14" s="1"/>
  <c r="F29" i="14"/>
  <c r="F28" i="14"/>
  <c r="F30" i="14" s="1"/>
  <c r="C29" i="14"/>
  <c r="C28" i="14"/>
  <c r="C30" i="14" s="1"/>
  <c r="M19" i="14"/>
  <c r="L19" i="14"/>
  <c r="J19" i="14"/>
  <c r="I19" i="14"/>
  <c r="H19" i="14"/>
  <c r="G19" i="14"/>
  <c r="F19" i="14"/>
  <c r="C19" i="14"/>
  <c r="M18" i="14"/>
  <c r="M20" i="14" s="1"/>
  <c r="L18" i="14"/>
  <c r="L20" i="14" s="1"/>
  <c r="J18" i="14"/>
  <c r="J20" i="14" s="1"/>
  <c r="I18" i="14"/>
  <c r="I20" i="14" s="1"/>
  <c r="H18" i="14"/>
  <c r="H20" i="14" s="1"/>
  <c r="G18" i="14"/>
  <c r="G20" i="14" s="1"/>
  <c r="F18" i="14"/>
  <c r="F20" i="14" s="1"/>
  <c r="F8" i="14"/>
  <c r="F10" i="14" s="1"/>
  <c r="C18" i="14"/>
  <c r="C20" i="14" s="1"/>
  <c r="M9" i="14"/>
  <c r="M8" i="14"/>
  <c r="M10" i="14" s="1"/>
  <c r="L9" i="14"/>
  <c r="L8" i="14"/>
  <c r="L10" i="14" s="1"/>
  <c r="J9" i="14"/>
  <c r="J8" i="14"/>
  <c r="J10" i="14" s="1"/>
  <c r="I9" i="14"/>
  <c r="I8" i="14"/>
  <c r="I10" i="14" s="1"/>
  <c r="H9" i="14"/>
  <c r="H8" i="14"/>
  <c r="H10" i="14" s="1"/>
  <c r="G9" i="14"/>
  <c r="G8" i="14"/>
  <c r="G10" i="14" s="1"/>
  <c r="F9" i="14"/>
  <c r="C9" i="14"/>
  <c r="C8" i="14"/>
  <c r="C10" i="14" s="1"/>
  <c r="C70" i="14" l="1"/>
  <c r="L70" i="14"/>
  <c r="C82" i="14"/>
  <c r="L82" i="14"/>
  <c r="C92" i="14"/>
  <c r="J92" i="14"/>
  <c r="C21" i="14"/>
  <c r="Q51" i="14"/>
  <c r="Q93" i="14"/>
  <c r="Q11" i="14"/>
  <c r="K21" i="14"/>
  <c r="M21" i="14"/>
  <c r="H83" i="14"/>
  <c r="M71" i="14"/>
  <c r="D83" i="14"/>
  <c r="F11" i="14"/>
  <c r="D31" i="14"/>
  <c r="L31" i="14"/>
  <c r="G41" i="14"/>
  <c r="K41" i="14"/>
  <c r="F71" i="14"/>
  <c r="G83" i="14"/>
  <c r="D93" i="14"/>
  <c r="H93" i="14"/>
  <c r="C11" i="14"/>
  <c r="H11" i="14"/>
  <c r="L11" i="14"/>
  <c r="G21" i="14"/>
  <c r="I31" i="14"/>
  <c r="H41" i="14"/>
  <c r="J41" i="14"/>
  <c r="L41" i="14"/>
  <c r="M51" i="14"/>
  <c r="D61" i="14"/>
  <c r="H61" i="14"/>
  <c r="E71" i="14"/>
  <c r="G71" i="14"/>
  <c r="I71" i="14"/>
  <c r="E93" i="14"/>
  <c r="M93" i="14"/>
  <c r="J11" i="14"/>
  <c r="G31" i="14"/>
  <c r="L61" i="14"/>
  <c r="K71" i="14"/>
  <c r="K93" i="14"/>
  <c r="E11" i="14"/>
  <c r="J21" i="14"/>
  <c r="D11" i="14"/>
  <c r="G11" i="14"/>
  <c r="I11" i="14"/>
  <c r="K11" i="14"/>
  <c r="M11" i="14"/>
  <c r="H21" i="14"/>
  <c r="J93" i="14"/>
  <c r="I93" i="14"/>
  <c r="F93" i="14"/>
  <c r="C93" i="14"/>
  <c r="M83" i="14"/>
  <c r="L83" i="14"/>
  <c r="K83" i="14"/>
  <c r="I83" i="14"/>
  <c r="F83" i="14"/>
  <c r="E83" i="14"/>
  <c r="C83" i="14"/>
  <c r="L71" i="14"/>
  <c r="H71" i="14"/>
  <c r="D71" i="14"/>
  <c r="C71" i="14"/>
  <c r="M61" i="14"/>
  <c r="J61" i="14"/>
  <c r="I61" i="14"/>
  <c r="F61" i="14"/>
  <c r="E61" i="14"/>
  <c r="C61" i="14"/>
  <c r="L51" i="14"/>
  <c r="K51" i="14"/>
  <c r="J51" i="14"/>
  <c r="I51" i="14"/>
  <c r="H51" i="14"/>
  <c r="F51" i="14"/>
  <c r="E51" i="14"/>
  <c r="C51" i="14"/>
  <c r="M41" i="14"/>
  <c r="I41" i="14"/>
  <c r="F41" i="14"/>
  <c r="E41" i="14"/>
  <c r="D41" i="14"/>
  <c r="C41" i="14"/>
  <c r="M31" i="14"/>
  <c r="K31" i="14"/>
  <c r="J31" i="14"/>
  <c r="H31" i="14"/>
  <c r="F31" i="14"/>
  <c r="E31" i="14"/>
  <c r="C31" i="14"/>
  <c r="F21" i="14"/>
  <c r="L21" i="14"/>
  <c r="I21" i="14"/>
  <c r="E21" i="14"/>
  <c r="D21" i="14"/>
  <c r="N168" i="1" l="1"/>
  <c r="N170" i="1" s="1"/>
  <c r="M168" i="1"/>
  <c r="M170" i="1" s="1"/>
  <c r="L168" i="1"/>
  <c r="L170" i="1" s="1"/>
  <c r="K168" i="1"/>
  <c r="K170" i="1" s="1"/>
  <c r="K100" i="39" s="1"/>
  <c r="J168" i="1"/>
  <c r="J170" i="1" s="1"/>
  <c r="I100" i="39" s="1"/>
  <c r="I168" i="1"/>
  <c r="I170" i="1" s="1"/>
  <c r="H100" i="39" s="1"/>
  <c r="H168" i="1"/>
  <c r="H170" i="1" s="1"/>
  <c r="G100" i="39" s="1"/>
  <c r="G168" i="1"/>
  <c r="G170" i="1" s="1"/>
  <c r="F100" i="39" s="1"/>
  <c r="F168" i="1"/>
  <c r="F170" i="1" s="1"/>
  <c r="J100" i="39" s="1"/>
  <c r="E168" i="1"/>
  <c r="E170" i="1" s="1"/>
  <c r="E100" i="39" s="1"/>
  <c r="D168" i="1"/>
  <c r="D170" i="1" s="1"/>
  <c r="D100" i="39" s="1"/>
  <c r="C168" i="1"/>
  <c r="C170" i="1" s="1"/>
  <c r="C100" i="39" s="1"/>
  <c r="N157" i="1"/>
  <c r="N159" i="1" s="1"/>
  <c r="M157" i="1"/>
  <c r="M159" i="1" s="1"/>
  <c r="L157" i="1"/>
  <c r="L159" i="1" s="1"/>
  <c r="K157" i="1"/>
  <c r="K159" i="1" s="1"/>
  <c r="J157" i="1"/>
  <c r="J159" i="1" s="1"/>
  <c r="I114" i="39" s="1"/>
  <c r="I157" i="1"/>
  <c r="I159" i="1" s="1"/>
  <c r="H114" i="39" s="1"/>
  <c r="H157" i="1"/>
  <c r="H159" i="1" s="1"/>
  <c r="G114" i="39" s="1"/>
  <c r="G157" i="1"/>
  <c r="G159" i="1" s="1"/>
  <c r="F114" i="39" s="1"/>
  <c r="F157" i="1"/>
  <c r="F159" i="1" s="1"/>
  <c r="J114" i="39" s="1"/>
  <c r="E157" i="1"/>
  <c r="E159" i="1" s="1"/>
  <c r="E114" i="39" s="1"/>
  <c r="D157" i="1"/>
  <c r="D159" i="1" s="1"/>
  <c r="D114" i="39" s="1"/>
  <c r="C157" i="1"/>
  <c r="C159" i="1" s="1"/>
  <c r="C114" i="39" s="1"/>
  <c r="N135" i="1"/>
  <c r="N137" i="1" s="1"/>
  <c r="M135" i="1"/>
  <c r="M137" i="1" s="1"/>
  <c r="L135" i="1"/>
  <c r="L137" i="1" s="1"/>
  <c r="K135" i="1"/>
  <c r="K137" i="1" s="1"/>
  <c r="K86" i="39" s="1"/>
  <c r="J135" i="1"/>
  <c r="J137" i="1" s="1"/>
  <c r="I86" i="39" s="1"/>
  <c r="I135" i="1"/>
  <c r="I137" i="1" s="1"/>
  <c r="H86" i="39" s="1"/>
  <c r="H135" i="1"/>
  <c r="H137" i="1" s="1"/>
  <c r="G86" i="39" s="1"/>
  <c r="G135" i="1"/>
  <c r="G137" i="1" s="1"/>
  <c r="F86" i="39" s="1"/>
  <c r="F135" i="1"/>
  <c r="F137" i="1" s="1"/>
  <c r="J86" i="39" s="1"/>
  <c r="E135" i="1"/>
  <c r="E137" i="1" s="1"/>
  <c r="E86" i="39" s="1"/>
  <c r="D135" i="1"/>
  <c r="D137" i="1" s="1"/>
  <c r="D86" i="39" s="1"/>
  <c r="C135" i="1"/>
  <c r="C137" i="1" s="1"/>
  <c r="C86" i="39" s="1"/>
  <c r="N124" i="1"/>
  <c r="N126" i="1" s="1"/>
  <c r="M124" i="1"/>
  <c r="M126" i="1" s="1"/>
  <c r="L124" i="1"/>
  <c r="L126" i="1" s="1"/>
  <c r="K124" i="1"/>
  <c r="J124" i="1"/>
  <c r="I124" i="1"/>
  <c r="H124" i="1"/>
  <c r="G124" i="1"/>
  <c r="F124" i="1"/>
  <c r="E124" i="1"/>
  <c r="D124" i="1"/>
  <c r="C124" i="1"/>
  <c r="N113" i="1"/>
  <c r="N115" i="1" s="1"/>
  <c r="M113" i="1"/>
  <c r="M115" i="1" s="1"/>
  <c r="L113" i="1"/>
  <c r="L115" i="1" s="1"/>
  <c r="K113" i="1"/>
  <c r="J113" i="1"/>
  <c r="I113" i="1"/>
  <c r="H113" i="1"/>
  <c r="G113" i="1"/>
  <c r="F113" i="1"/>
  <c r="E113" i="1"/>
  <c r="D113" i="1"/>
  <c r="N102" i="1"/>
  <c r="N104" i="1" s="1"/>
  <c r="M102" i="1"/>
  <c r="M104" i="1" s="1"/>
  <c r="L102" i="1"/>
  <c r="L104" i="1" s="1"/>
  <c r="K102" i="1"/>
  <c r="J102" i="1"/>
  <c r="I102" i="1"/>
  <c r="H102" i="1"/>
  <c r="G102" i="1"/>
  <c r="F102" i="1"/>
  <c r="E102" i="1"/>
  <c r="D102" i="1"/>
  <c r="C102" i="1"/>
  <c r="N91" i="1"/>
  <c r="N93" i="1" s="1"/>
  <c r="M91" i="1"/>
  <c r="M93" i="1" s="1"/>
  <c r="L91" i="1"/>
  <c r="L93" i="1" s="1"/>
  <c r="K91" i="1"/>
  <c r="J91" i="1"/>
  <c r="I91" i="1"/>
  <c r="H91" i="1"/>
  <c r="G91" i="1"/>
  <c r="E91" i="1"/>
  <c r="D91" i="1"/>
  <c r="C91" i="1"/>
  <c r="N80" i="1"/>
  <c r="N82" i="1" s="1"/>
  <c r="M80" i="1"/>
  <c r="M82" i="1" s="1"/>
  <c r="L80" i="1"/>
  <c r="L82" i="1" s="1"/>
  <c r="K80" i="1"/>
  <c r="J80" i="1"/>
  <c r="I80" i="1"/>
  <c r="H80" i="1"/>
  <c r="G80" i="1"/>
  <c r="F80" i="1"/>
  <c r="E80" i="1"/>
  <c r="D80" i="1"/>
  <c r="N69" i="1"/>
  <c r="N71" i="1" s="1"/>
  <c r="M69" i="1"/>
  <c r="L69" i="1"/>
  <c r="L71" i="1" s="1"/>
  <c r="K69" i="1"/>
  <c r="K71" i="1" s="1"/>
  <c r="J69" i="1"/>
  <c r="I69" i="1"/>
  <c r="H69" i="1"/>
  <c r="G69" i="1"/>
  <c r="F69" i="1"/>
  <c r="D69" i="1"/>
  <c r="D12" i="39" s="1"/>
  <c r="E69" i="1"/>
  <c r="E12" i="39" s="1"/>
  <c r="C69" i="1"/>
  <c r="C12" i="39" s="1"/>
  <c r="K114" i="39" l="1"/>
  <c r="I71" i="1"/>
  <c r="H14" i="39" s="1"/>
  <c r="H12" i="39"/>
  <c r="M71" i="1"/>
  <c r="K12" i="39"/>
  <c r="K14" i="39" s="1"/>
  <c r="J82" i="1"/>
  <c r="I26" i="39" s="1"/>
  <c r="I24" i="39"/>
  <c r="J93" i="1"/>
  <c r="I38" i="39" s="1"/>
  <c r="I36" i="39"/>
  <c r="F71" i="1"/>
  <c r="J14" i="39" s="1"/>
  <c r="J12" i="39"/>
  <c r="J71" i="1"/>
  <c r="I14" i="39" s="1"/>
  <c r="I12" i="39"/>
  <c r="G82" i="1"/>
  <c r="F26" i="39" s="1"/>
  <c r="F24" i="39"/>
  <c r="K82" i="1"/>
  <c r="K24" i="39"/>
  <c r="K26" i="39" s="1"/>
  <c r="C93" i="1"/>
  <c r="C38" i="39" s="1"/>
  <c r="C36" i="39"/>
  <c r="G93" i="1"/>
  <c r="F38" i="39" s="1"/>
  <c r="F36" i="39"/>
  <c r="K93" i="1"/>
  <c r="K36" i="39"/>
  <c r="K38" i="39" s="1"/>
  <c r="C104" i="1"/>
  <c r="C50" i="39" s="1"/>
  <c r="C48" i="39"/>
  <c r="G104" i="1"/>
  <c r="F50" i="39" s="1"/>
  <c r="F48" i="39"/>
  <c r="K104" i="1"/>
  <c r="K48" i="39"/>
  <c r="K50" i="39" s="1"/>
  <c r="C115" i="1"/>
  <c r="C62" i="39" s="1"/>
  <c r="C60" i="39"/>
  <c r="G115" i="1"/>
  <c r="F62" i="39" s="1"/>
  <c r="F60" i="39"/>
  <c r="K115" i="1"/>
  <c r="K60" i="39"/>
  <c r="K62" i="39" s="1"/>
  <c r="C126" i="1"/>
  <c r="C74" i="39" s="1"/>
  <c r="C72" i="39"/>
  <c r="G126" i="1"/>
  <c r="F74" i="39" s="1"/>
  <c r="F72" i="39"/>
  <c r="K126" i="1"/>
  <c r="K72" i="39"/>
  <c r="K74" i="39" s="1"/>
  <c r="G71" i="1"/>
  <c r="F14" i="39" s="1"/>
  <c r="F12" i="39"/>
  <c r="D82" i="1"/>
  <c r="D26" i="39" s="1"/>
  <c r="D24" i="39"/>
  <c r="H82" i="1"/>
  <c r="G26" i="39" s="1"/>
  <c r="G24" i="39"/>
  <c r="D93" i="1"/>
  <c r="D38" i="39" s="1"/>
  <c r="D36" i="39"/>
  <c r="H93" i="1"/>
  <c r="G38" i="39" s="1"/>
  <c r="G36" i="39"/>
  <c r="D104" i="1"/>
  <c r="D50" i="39" s="1"/>
  <c r="D48" i="39"/>
  <c r="H104" i="1"/>
  <c r="G50" i="39" s="1"/>
  <c r="G48" i="39"/>
  <c r="D115" i="1"/>
  <c r="D62" i="39" s="1"/>
  <c r="D60" i="39"/>
  <c r="H115" i="1"/>
  <c r="G62" i="39" s="1"/>
  <c r="G60" i="39"/>
  <c r="D126" i="1"/>
  <c r="D74" i="39" s="1"/>
  <c r="D72" i="39"/>
  <c r="H126" i="1"/>
  <c r="G74" i="39" s="1"/>
  <c r="G72" i="39"/>
  <c r="H71" i="1"/>
  <c r="G14" i="39" s="1"/>
  <c r="G12" i="39"/>
  <c r="E82" i="1"/>
  <c r="E26" i="39" s="1"/>
  <c r="E24" i="39"/>
  <c r="I82" i="1"/>
  <c r="H26" i="39" s="1"/>
  <c r="H24" i="39"/>
  <c r="E93" i="1"/>
  <c r="E38" i="39" s="1"/>
  <c r="E36" i="39"/>
  <c r="I93" i="1"/>
  <c r="H38" i="39" s="1"/>
  <c r="H36" i="39"/>
  <c r="E104" i="1"/>
  <c r="E50" i="39" s="1"/>
  <c r="E48" i="39"/>
  <c r="I104" i="1"/>
  <c r="H50" i="39" s="1"/>
  <c r="H48" i="39"/>
  <c r="E115" i="1"/>
  <c r="E62" i="39" s="1"/>
  <c r="E60" i="39"/>
  <c r="I115" i="1"/>
  <c r="H62" i="39" s="1"/>
  <c r="H60" i="39"/>
  <c r="E126" i="1"/>
  <c r="E74" i="39" s="1"/>
  <c r="E72" i="39"/>
  <c r="I126" i="1"/>
  <c r="H74" i="39" s="1"/>
  <c r="H72" i="39"/>
  <c r="F82" i="1"/>
  <c r="J26" i="39" s="1"/>
  <c r="J24" i="39"/>
  <c r="F104" i="1"/>
  <c r="J50" i="39" s="1"/>
  <c r="J48" i="39"/>
  <c r="J104" i="1"/>
  <c r="I50" i="39" s="1"/>
  <c r="I48" i="39"/>
  <c r="F115" i="1"/>
  <c r="J62" i="39" s="1"/>
  <c r="J60" i="39"/>
  <c r="J115" i="1"/>
  <c r="I62" i="39" s="1"/>
  <c r="I60" i="39"/>
  <c r="F126" i="1"/>
  <c r="J74" i="39" s="1"/>
  <c r="J72" i="39"/>
  <c r="J126" i="1"/>
  <c r="I74" i="39" s="1"/>
  <c r="I72" i="39"/>
  <c r="F93" i="1"/>
  <c r="J38" i="39" s="1"/>
  <c r="C71" i="1"/>
  <c r="C14" i="39" s="1"/>
  <c r="E71" i="1"/>
  <c r="E14" i="39" s="1"/>
  <c r="D71" i="1"/>
  <c r="D14" i="39" s="1"/>
  <c r="R168" i="1"/>
  <c r="AF168" i="1" s="1"/>
  <c r="S168" i="1"/>
  <c r="AG168" i="1" s="1"/>
  <c r="T168" i="1"/>
  <c r="AH168" i="1" s="1"/>
  <c r="U168" i="1"/>
  <c r="V168" i="1"/>
  <c r="AI168" i="1" s="1"/>
  <c r="W168" i="1"/>
  <c r="AJ168" i="1" s="1"/>
  <c r="X168" i="1"/>
  <c r="AK168" i="1" s="1"/>
  <c r="Y168" i="1"/>
  <c r="AL168" i="1" s="1"/>
  <c r="Z168" i="1"/>
  <c r="AA168" i="1"/>
  <c r="AM168" i="1" s="1"/>
  <c r="Q168" i="1"/>
  <c r="AE168" i="1" s="1"/>
  <c r="R157" i="1"/>
  <c r="AF157" i="1" s="1"/>
  <c r="S157" i="1"/>
  <c r="AG157" i="1" s="1"/>
  <c r="T157" i="1"/>
  <c r="AH157" i="1" s="1"/>
  <c r="U157" i="1"/>
  <c r="V157" i="1"/>
  <c r="AI157" i="1" s="1"/>
  <c r="W157" i="1"/>
  <c r="AJ157" i="1" s="1"/>
  <c r="X157" i="1"/>
  <c r="AK157" i="1" s="1"/>
  <c r="Y157" i="1"/>
  <c r="AL157" i="1" s="1"/>
  <c r="Z157" i="1"/>
  <c r="AA157" i="1"/>
  <c r="AM157" i="1" s="1"/>
  <c r="Q157" i="1"/>
  <c r="AE157" i="1" s="1"/>
  <c r="R135" i="1"/>
  <c r="AF135" i="1" s="1"/>
  <c r="S135" i="1"/>
  <c r="AG135" i="1" s="1"/>
  <c r="T135" i="1"/>
  <c r="AH135" i="1" s="1"/>
  <c r="U135" i="1"/>
  <c r="V135" i="1"/>
  <c r="AI135" i="1" s="1"/>
  <c r="W135" i="1"/>
  <c r="AJ135" i="1" s="1"/>
  <c r="X135" i="1"/>
  <c r="AK135" i="1" s="1"/>
  <c r="Y135" i="1"/>
  <c r="AL135" i="1" s="1"/>
  <c r="Z135" i="1"/>
  <c r="AA135" i="1"/>
  <c r="AM135" i="1" s="1"/>
  <c r="Q135" i="1"/>
  <c r="AE135" i="1" s="1"/>
  <c r="R124" i="1"/>
  <c r="AF124" i="1" s="1"/>
  <c r="S124" i="1"/>
  <c r="AG124" i="1" s="1"/>
  <c r="T124" i="1"/>
  <c r="AH124" i="1" s="1"/>
  <c r="U124" i="1"/>
  <c r="V124" i="1"/>
  <c r="AI124" i="1" s="1"/>
  <c r="W124" i="1"/>
  <c r="AJ124" i="1" s="1"/>
  <c r="X124" i="1"/>
  <c r="AK124" i="1" s="1"/>
  <c r="Y124" i="1"/>
  <c r="AL124" i="1" s="1"/>
  <c r="Z124" i="1"/>
  <c r="AA124" i="1"/>
  <c r="AM124" i="1" s="1"/>
  <c r="Q124" i="1"/>
  <c r="AE124" i="1" s="1"/>
  <c r="R113" i="1"/>
  <c r="AF113" i="1" s="1"/>
  <c r="S113" i="1"/>
  <c r="AG113" i="1" s="1"/>
  <c r="T113" i="1"/>
  <c r="AH113" i="1" s="1"/>
  <c r="U113" i="1"/>
  <c r="V113" i="1"/>
  <c r="AI113" i="1" s="1"/>
  <c r="W113" i="1"/>
  <c r="AJ113" i="1" s="1"/>
  <c r="X113" i="1"/>
  <c r="AK113" i="1" s="1"/>
  <c r="Y113" i="1"/>
  <c r="AL113" i="1" s="1"/>
  <c r="Z113" i="1"/>
  <c r="AA113" i="1"/>
  <c r="AM113" i="1" s="1"/>
  <c r="Q113" i="1"/>
  <c r="AE113" i="1" s="1"/>
  <c r="R102" i="1"/>
  <c r="AF102" i="1" s="1"/>
  <c r="S102" i="1"/>
  <c r="AG102" i="1" s="1"/>
  <c r="T102" i="1"/>
  <c r="AH102" i="1" s="1"/>
  <c r="U102" i="1"/>
  <c r="V102" i="1"/>
  <c r="AI102" i="1" s="1"/>
  <c r="W102" i="1"/>
  <c r="AJ102" i="1" s="1"/>
  <c r="X102" i="1"/>
  <c r="AK102" i="1" s="1"/>
  <c r="Y102" i="1"/>
  <c r="AL102" i="1" s="1"/>
  <c r="Z102" i="1"/>
  <c r="AA102" i="1"/>
  <c r="AM102" i="1" s="1"/>
  <c r="Q102" i="1"/>
  <c r="AE102" i="1" s="1"/>
  <c r="R91" i="1"/>
  <c r="AF91" i="1" s="1"/>
  <c r="S91" i="1"/>
  <c r="AG91" i="1" s="1"/>
  <c r="T91" i="1"/>
  <c r="AH91" i="1" s="1"/>
  <c r="U91" i="1"/>
  <c r="V91" i="1"/>
  <c r="AI91" i="1" s="1"/>
  <c r="W91" i="1"/>
  <c r="AJ91" i="1" s="1"/>
  <c r="X91" i="1"/>
  <c r="AK91" i="1" s="1"/>
  <c r="Y91" i="1"/>
  <c r="AL91" i="1" s="1"/>
  <c r="Z91" i="1"/>
  <c r="AA91" i="1"/>
  <c r="AM91" i="1" s="1"/>
  <c r="Q91" i="1"/>
  <c r="AE91" i="1" s="1"/>
  <c r="R80" i="1"/>
  <c r="AF80" i="1" s="1"/>
  <c r="S80" i="1"/>
  <c r="AG80" i="1" s="1"/>
  <c r="T80" i="1"/>
  <c r="AH80" i="1" s="1"/>
  <c r="U80" i="1"/>
  <c r="V80" i="1"/>
  <c r="AI80" i="1" s="1"/>
  <c r="W80" i="1"/>
  <c r="AJ80" i="1" s="1"/>
  <c r="X80" i="1"/>
  <c r="AK80" i="1" s="1"/>
  <c r="Y80" i="1"/>
  <c r="AL80" i="1" s="1"/>
  <c r="Z80" i="1"/>
  <c r="AA80" i="1"/>
  <c r="AM80" i="1" s="1"/>
  <c r="Q80" i="1"/>
  <c r="AE80" i="1" s="1"/>
  <c r="R69" i="1"/>
  <c r="AF69" i="1" s="1"/>
  <c r="S69" i="1"/>
  <c r="AG69" i="1" s="1"/>
  <c r="T69" i="1"/>
  <c r="AH69" i="1" s="1"/>
  <c r="U69" i="1"/>
  <c r="V69" i="1"/>
  <c r="AI69" i="1" s="1"/>
  <c r="W69" i="1"/>
  <c r="AJ69" i="1" s="1"/>
  <c r="X69" i="1"/>
  <c r="AK69" i="1" s="1"/>
  <c r="Y69" i="1"/>
  <c r="AL69" i="1" s="1"/>
  <c r="Z69" i="1"/>
  <c r="AA69" i="1"/>
  <c r="AM69" i="1" s="1"/>
  <c r="Q69" i="1"/>
  <c r="AE69" i="1" s="1"/>
  <c r="AE49" i="1" l="1"/>
  <c r="N169" i="1"/>
  <c r="M169" i="1"/>
  <c r="M172" i="1" s="1"/>
  <c r="L169" i="1"/>
  <c r="L172" i="1" s="1"/>
  <c r="K169" i="1"/>
  <c r="J169" i="1"/>
  <c r="I169" i="1"/>
  <c r="H169" i="1"/>
  <c r="G169" i="1"/>
  <c r="E169" i="1"/>
  <c r="D169" i="1"/>
  <c r="AE48" i="1"/>
  <c r="N158" i="1"/>
  <c r="M158" i="1"/>
  <c r="M161" i="1" s="1"/>
  <c r="L158" i="1"/>
  <c r="J158" i="1"/>
  <c r="I158" i="1"/>
  <c r="H158" i="1"/>
  <c r="G158" i="1"/>
  <c r="E158" i="1"/>
  <c r="D158" i="1"/>
  <c r="C158" i="1"/>
  <c r="AE46" i="1"/>
  <c r="N136" i="1"/>
  <c r="M136" i="1"/>
  <c r="M139" i="1" s="1"/>
  <c r="L136" i="1"/>
  <c r="L139" i="1" s="1"/>
  <c r="K136" i="1"/>
  <c r="J136" i="1"/>
  <c r="I136" i="1"/>
  <c r="H136" i="1"/>
  <c r="G136" i="1"/>
  <c r="E136" i="1"/>
  <c r="D136" i="1"/>
  <c r="AE45" i="1"/>
  <c r="N125" i="1"/>
  <c r="M125" i="1"/>
  <c r="M128" i="1" s="1"/>
  <c r="L125" i="1"/>
  <c r="L128" i="1" s="1"/>
  <c r="K125" i="1"/>
  <c r="J125" i="1"/>
  <c r="I125" i="1"/>
  <c r="H125" i="1"/>
  <c r="G125" i="1"/>
  <c r="E125" i="1"/>
  <c r="D125" i="1"/>
  <c r="AE44" i="1"/>
  <c r="N114" i="1"/>
  <c r="M114" i="1"/>
  <c r="M117" i="1" s="1"/>
  <c r="L114" i="1"/>
  <c r="L117" i="1" s="1"/>
  <c r="K114" i="1"/>
  <c r="J114" i="1"/>
  <c r="I114" i="1"/>
  <c r="H114" i="1"/>
  <c r="G114" i="1"/>
  <c r="E114" i="1"/>
  <c r="D114" i="1"/>
  <c r="AE43" i="1"/>
  <c r="N103" i="1"/>
  <c r="M103" i="1"/>
  <c r="M106" i="1" s="1"/>
  <c r="L103" i="1"/>
  <c r="L106" i="1" s="1"/>
  <c r="K103" i="1"/>
  <c r="J103" i="1"/>
  <c r="I103" i="1"/>
  <c r="H103" i="1"/>
  <c r="G103" i="1"/>
  <c r="E103" i="1"/>
  <c r="D103" i="1"/>
  <c r="C103" i="1"/>
  <c r="AE42" i="1"/>
  <c r="N92" i="1"/>
  <c r="M92" i="1"/>
  <c r="M95" i="1" s="1"/>
  <c r="L92" i="1"/>
  <c r="L95" i="1" s="1"/>
  <c r="K92" i="1"/>
  <c r="J92" i="1"/>
  <c r="I92" i="1"/>
  <c r="H92" i="1"/>
  <c r="G92" i="1"/>
  <c r="E92" i="1"/>
  <c r="D92" i="1"/>
  <c r="AE41" i="1"/>
  <c r="L81" i="1"/>
  <c r="L84" i="1" s="1"/>
  <c r="K81" i="1"/>
  <c r="J81" i="1"/>
  <c r="I81" i="1"/>
  <c r="H81" i="1"/>
  <c r="G81" i="1"/>
  <c r="E81" i="1"/>
  <c r="D81" i="1"/>
  <c r="AE40" i="1"/>
  <c r="N70" i="1"/>
  <c r="N73" i="1" s="1"/>
  <c r="J70" i="1"/>
  <c r="C70" i="1"/>
  <c r="C13" i="39" s="1"/>
  <c r="E85" i="39" l="1"/>
  <c r="E139" i="1"/>
  <c r="E88" i="39" s="1"/>
  <c r="F85" i="39"/>
  <c r="G139" i="1"/>
  <c r="F88" i="39" s="1"/>
  <c r="L161" i="1"/>
  <c r="K113" i="39"/>
  <c r="H99" i="39"/>
  <c r="I172" i="1"/>
  <c r="H102" i="39" s="1"/>
  <c r="H113" i="39"/>
  <c r="I161" i="1"/>
  <c r="H116" i="39" s="1"/>
  <c r="G99" i="39"/>
  <c r="H172" i="1"/>
  <c r="G102" i="39" s="1"/>
  <c r="C113" i="39"/>
  <c r="C161" i="1"/>
  <c r="C116" i="39" s="1"/>
  <c r="I99" i="39"/>
  <c r="J172" i="1"/>
  <c r="I102" i="39" s="1"/>
  <c r="H85" i="39"/>
  <c r="I139" i="1"/>
  <c r="H88" i="39" s="1"/>
  <c r="D113" i="39"/>
  <c r="D161" i="1"/>
  <c r="D116" i="39" s="1"/>
  <c r="N160" i="1"/>
  <c r="N161" i="1"/>
  <c r="K99" i="39"/>
  <c r="K172" i="1"/>
  <c r="K102" i="39" s="1"/>
  <c r="F99" i="39"/>
  <c r="G172" i="1"/>
  <c r="F102" i="39" s="1"/>
  <c r="I113" i="39"/>
  <c r="J161" i="1"/>
  <c r="I116" i="39" s="1"/>
  <c r="I85" i="39"/>
  <c r="J139" i="1"/>
  <c r="I88" i="39" s="1"/>
  <c r="E113" i="39"/>
  <c r="E161" i="1"/>
  <c r="E116" i="39" s="1"/>
  <c r="D85" i="39"/>
  <c r="D139" i="1"/>
  <c r="D88" i="39" s="1"/>
  <c r="K85" i="39"/>
  <c r="K139" i="1"/>
  <c r="F113" i="39"/>
  <c r="G161" i="1"/>
  <c r="F116" i="39" s="1"/>
  <c r="D99" i="39"/>
  <c r="D172" i="1"/>
  <c r="D102" i="39" s="1"/>
  <c r="N138" i="1"/>
  <c r="N139" i="1"/>
  <c r="G85" i="39"/>
  <c r="H139" i="1"/>
  <c r="G88" i="39" s="1"/>
  <c r="G113" i="39"/>
  <c r="H161" i="1"/>
  <c r="G116" i="39" s="1"/>
  <c r="E99" i="39"/>
  <c r="E172" i="1"/>
  <c r="E102" i="39" s="1"/>
  <c r="N171" i="1"/>
  <c r="N172" i="1"/>
  <c r="E37" i="39"/>
  <c r="E95" i="1"/>
  <c r="E40" i="39" s="1"/>
  <c r="N94" i="1"/>
  <c r="N95" i="1"/>
  <c r="I49" i="39"/>
  <c r="J106" i="1"/>
  <c r="I52" i="39" s="1"/>
  <c r="K61" i="39"/>
  <c r="K117" i="1"/>
  <c r="G73" i="39"/>
  <c r="H128" i="1"/>
  <c r="G76" i="39" s="1"/>
  <c r="G25" i="39"/>
  <c r="H84" i="1"/>
  <c r="G28" i="39" s="1"/>
  <c r="F37" i="39"/>
  <c r="G95" i="1"/>
  <c r="F40" i="39" s="1"/>
  <c r="K37" i="39"/>
  <c r="K95" i="1"/>
  <c r="F49" i="39"/>
  <c r="G106" i="1"/>
  <c r="F52" i="39" s="1"/>
  <c r="K49" i="39"/>
  <c r="K106" i="1"/>
  <c r="G61" i="39"/>
  <c r="H117" i="1"/>
  <c r="G64" i="39" s="1"/>
  <c r="D73" i="39"/>
  <c r="D128" i="1"/>
  <c r="D76" i="39" s="1"/>
  <c r="H73" i="39"/>
  <c r="I128" i="1"/>
  <c r="H76" i="39" s="1"/>
  <c r="F25" i="39"/>
  <c r="G84" i="1"/>
  <c r="F28" i="39" s="1"/>
  <c r="I37" i="39"/>
  <c r="J95" i="1"/>
  <c r="I40" i="39" s="1"/>
  <c r="N105" i="1"/>
  <c r="N106" i="1"/>
  <c r="D25" i="39"/>
  <c r="D84" i="1"/>
  <c r="D28" i="39" s="1"/>
  <c r="H25" i="39"/>
  <c r="I84" i="1"/>
  <c r="H28" i="39" s="1"/>
  <c r="G37" i="39"/>
  <c r="H95" i="1"/>
  <c r="G40" i="39" s="1"/>
  <c r="C49" i="39"/>
  <c r="C106" i="1"/>
  <c r="C52" i="39" s="1"/>
  <c r="G49" i="39"/>
  <c r="H106" i="1"/>
  <c r="G52" i="39" s="1"/>
  <c r="D61" i="39"/>
  <c r="D117" i="1"/>
  <c r="D64" i="39" s="1"/>
  <c r="H61" i="39"/>
  <c r="I117" i="1"/>
  <c r="H64" i="39" s="1"/>
  <c r="E73" i="39"/>
  <c r="E128" i="1"/>
  <c r="E76" i="39" s="1"/>
  <c r="I73" i="39"/>
  <c r="J128" i="1"/>
  <c r="I76" i="39" s="1"/>
  <c r="N127" i="1"/>
  <c r="N128" i="1"/>
  <c r="K84" i="1"/>
  <c r="E49" i="39"/>
  <c r="E106" i="1"/>
  <c r="E52" i="39" s="1"/>
  <c r="F61" i="39"/>
  <c r="G117" i="1"/>
  <c r="F64" i="39" s="1"/>
  <c r="I13" i="39"/>
  <c r="J73" i="1"/>
  <c r="I16" i="39" s="1"/>
  <c r="E25" i="39"/>
  <c r="E84" i="1"/>
  <c r="E28" i="39" s="1"/>
  <c r="I25" i="39"/>
  <c r="J84" i="1"/>
  <c r="I28" i="39" s="1"/>
  <c r="D37" i="39"/>
  <c r="D95" i="1"/>
  <c r="D40" i="39" s="1"/>
  <c r="H37" i="39"/>
  <c r="I95" i="1"/>
  <c r="H40" i="39" s="1"/>
  <c r="D49" i="39"/>
  <c r="D106" i="1"/>
  <c r="D52" i="39" s="1"/>
  <c r="H49" i="39"/>
  <c r="I106" i="1"/>
  <c r="H52" i="39" s="1"/>
  <c r="E61" i="39"/>
  <c r="E117" i="1"/>
  <c r="E64" i="39" s="1"/>
  <c r="I61" i="39"/>
  <c r="J117" i="1"/>
  <c r="I64" i="39" s="1"/>
  <c r="N116" i="1"/>
  <c r="N117" i="1"/>
  <c r="F73" i="39"/>
  <c r="G128" i="1"/>
  <c r="F76" i="39" s="1"/>
  <c r="K73" i="39"/>
  <c r="K128" i="1"/>
  <c r="C73" i="1"/>
  <c r="C16" i="39" s="1"/>
  <c r="E105" i="1"/>
  <c r="E51" i="39" s="1"/>
  <c r="S103" i="1"/>
  <c r="AG103" i="1" s="1"/>
  <c r="I105" i="1"/>
  <c r="H51" i="39" s="1"/>
  <c r="W103" i="1"/>
  <c r="AJ103" i="1" s="1"/>
  <c r="D116" i="1"/>
  <c r="D63" i="39" s="1"/>
  <c r="R114" i="1"/>
  <c r="AF114" i="1" s="1"/>
  <c r="H116" i="1"/>
  <c r="G63" i="39" s="1"/>
  <c r="V114" i="1"/>
  <c r="AI114" i="1" s="1"/>
  <c r="G127" i="1"/>
  <c r="F75" i="39" s="1"/>
  <c r="U125" i="1"/>
  <c r="J138" i="1"/>
  <c r="I87" i="39" s="1"/>
  <c r="X136" i="1"/>
  <c r="AK136" i="1" s="1"/>
  <c r="E160" i="1"/>
  <c r="E115" i="39" s="1"/>
  <c r="S158" i="1"/>
  <c r="AG158" i="1" s="1"/>
  <c r="I160" i="1"/>
  <c r="H115" i="39" s="1"/>
  <c r="W158" i="1"/>
  <c r="AJ158" i="1" s="1"/>
  <c r="D171" i="1"/>
  <c r="D101" i="39" s="1"/>
  <c r="R169" i="1"/>
  <c r="AF169" i="1" s="1"/>
  <c r="H171" i="1"/>
  <c r="G101" i="39" s="1"/>
  <c r="V169" i="1"/>
  <c r="AI169" i="1" s="1"/>
  <c r="J105" i="1"/>
  <c r="I51" i="39" s="1"/>
  <c r="X103" i="1"/>
  <c r="AK103" i="1" s="1"/>
  <c r="E116" i="1"/>
  <c r="E63" i="39" s="1"/>
  <c r="S114" i="1"/>
  <c r="AG114" i="1" s="1"/>
  <c r="I116" i="1"/>
  <c r="H63" i="39" s="1"/>
  <c r="W114" i="1"/>
  <c r="AJ114" i="1" s="1"/>
  <c r="D127" i="1"/>
  <c r="D75" i="39" s="1"/>
  <c r="R125" i="1"/>
  <c r="AF125" i="1" s="1"/>
  <c r="H127" i="1"/>
  <c r="G75" i="39" s="1"/>
  <c r="V125" i="1"/>
  <c r="AI125" i="1" s="1"/>
  <c r="G138" i="1"/>
  <c r="F87" i="39" s="1"/>
  <c r="U136" i="1"/>
  <c r="J160" i="1"/>
  <c r="I115" i="39" s="1"/>
  <c r="X158" i="1"/>
  <c r="AK158" i="1" s="1"/>
  <c r="E171" i="1"/>
  <c r="E101" i="39" s="1"/>
  <c r="S169" i="1"/>
  <c r="AG169" i="1" s="1"/>
  <c r="I171" i="1"/>
  <c r="H101" i="39" s="1"/>
  <c r="W169" i="1"/>
  <c r="AJ169" i="1" s="1"/>
  <c r="C105" i="1"/>
  <c r="C51" i="39" s="1"/>
  <c r="Q103" i="1"/>
  <c r="AE103" i="1" s="1"/>
  <c r="G105" i="1"/>
  <c r="F51" i="39" s="1"/>
  <c r="U103" i="1"/>
  <c r="K105" i="1"/>
  <c r="Y103" i="1"/>
  <c r="AL103" i="1" s="1"/>
  <c r="J116" i="1"/>
  <c r="I63" i="39" s="1"/>
  <c r="X114" i="1"/>
  <c r="AK114" i="1" s="1"/>
  <c r="E127" i="1"/>
  <c r="E75" i="39" s="1"/>
  <c r="S125" i="1"/>
  <c r="AG125" i="1" s="1"/>
  <c r="I127" i="1"/>
  <c r="H75" i="39" s="1"/>
  <c r="W125" i="1"/>
  <c r="AJ125" i="1" s="1"/>
  <c r="M127" i="1"/>
  <c r="AA125" i="1"/>
  <c r="AM125" i="1" s="1"/>
  <c r="D138" i="1"/>
  <c r="D87" i="39" s="1"/>
  <c r="R136" i="1"/>
  <c r="AF136" i="1" s="1"/>
  <c r="H138" i="1"/>
  <c r="G87" i="39" s="1"/>
  <c r="V136" i="1"/>
  <c r="AI136" i="1" s="1"/>
  <c r="L138" i="1"/>
  <c r="Z136" i="1"/>
  <c r="C160" i="1"/>
  <c r="C115" i="39" s="1"/>
  <c r="Q158" i="1"/>
  <c r="AE158" i="1" s="1"/>
  <c r="G160" i="1"/>
  <c r="F115" i="39" s="1"/>
  <c r="U158" i="1"/>
  <c r="K160" i="1"/>
  <c r="Y158" i="1"/>
  <c r="AL158" i="1" s="1"/>
  <c r="J171" i="1"/>
  <c r="I101" i="39" s="1"/>
  <c r="X169" i="1"/>
  <c r="AK169" i="1" s="1"/>
  <c r="M105" i="1"/>
  <c r="AA103" i="1"/>
  <c r="AM103" i="1" s="1"/>
  <c r="L116" i="1"/>
  <c r="Z114" i="1"/>
  <c r="K127" i="1"/>
  <c r="Y125" i="1"/>
  <c r="AL125" i="1" s="1"/>
  <c r="M160" i="1"/>
  <c r="AA158" i="1"/>
  <c r="AM158" i="1" s="1"/>
  <c r="L171" i="1"/>
  <c r="Z169" i="1"/>
  <c r="M116" i="1"/>
  <c r="AA114" i="1"/>
  <c r="AM114" i="1" s="1"/>
  <c r="L127" i="1"/>
  <c r="Z125" i="1"/>
  <c r="K138" i="1"/>
  <c r="Y136" i="1"/>
  <c r="AL136" i="1" s="1"/>
  <c r="M171" i="1"/>
  <c r="AA169" i="1"/>
  <c r="AM169" i="1" s="1"/>
  <c r="D105" i="1"/>
  <c r="D51" i="39" s="1"/>
  <c r="R103" i="1"/>
  <c r="AF103" i="1" s="1"/>
  <c r="H105" i="1"/>
  <c r="G51" i="39" s="1"/>
  <c r="V103" i="1"/>
  <c r="AI103" i="1" s="1"/>
  <c r="L105" i="1"/>
  <c r="Z103" i="1"/>
  <c r="G116" i="1"/>
  <c r="F63" i="39" s="1"/>
  <c r="U114" i="1"/>
  <c r="K116" i="1"/>
  <c r="Y114" i="1"/>
  <c r="AL114" i="1" s="1"/>
  <c r="J127" i="1"/>
  <c r="I75" i="39" s="1"/>
  <c r="X125" i="1"/>
  <c r="AK125" i="1" s="1"/>
  <c r="E138" i="1"/>
  <c r="E87" i="39" s="1"/>
  <c r="S136" i="1"/>
  <c r="AG136" i="1" s="1"/>
  <c r="I138" i="1"/>
  <c r="H87" i="39" s="1"/>
  <c r="W136" i="1"/>
  <c r="AJ136" i="1" s="1"/>
  <c r="M138" i="1"/>
  <c r="AA136" i="1"/>
  <c r="AM136" i="1" s="1"/>
  <c r="D160" i="1"/>
  <c r="D115" i="39" s="1"/>
  <c r="R158" i="1"/>
  <c r="AF158" i="1" s="1"/>
  <c r="H160" i="1"/>
  <c r="G115" i="39" s="1"/>
  <c r="V158" i="1"/>
  <c r="AI158" i="1" s="1"/>
  <c r="L160" i="1"/>
  <c r="Z158" i="1"/>
  <c r="G171" i="1"/>
  <c r="F101" i="39" s="1"/>
  <c r="U169" i="1"/>
  <c r="K171" i="1"/>
  <c r="Y169" i="1"/>
  <c r="AL169" i="1" s="1"/>
  <c r="D83" i="1"/>
  <c r="D27" i="39" s="1"/>
  <c r="R81" i="1"/>
  <c r="AF81" i="1" s="1"/>
  <c r="H83" i="1"/>
  <c r="G27" i="39" s="1"/>
  <c r="V81" i="1"/>
  <c r="AI81" i="1" s="1"/>
  <c r="G94" i="1"/>
  <c r="F39" i="39" s="1"/>
  <c r="U92" i="1"/>
  <c r="L94" i="1"/>
  <c r="Z92" i="1"/>
  <c r="G83" i="1"/>
  <c r="F27" i="39" s="1"/>
  <c r="U81" i="1"/>
  <c r="K83" i="1"/>
  <c r="Y81" i="1"/>
  <c r="AL81" i="1" s="1"/>
  <c r="J94" i="1"/>
  <c r="I39" i="39" s="1"/>
  <c r="X92" i="1"/>
  <c r="AK92" i="1" s="1"/>
  <c r="L83" i="1"/>
  <c r="Z81" i="1"/>
  <c r="K94" i="1"/>
  <c r="Y92" i="1"/>
  <c r="AL92" i="1" s="1"/>
  <c r="E83" i="1"/>
  <c r="E27" i="39" s="1"/>
  <c r="S81" i="1"/>
  <c r="AG81" i="1" s="1"/>
  <c r="I83" i="1"/>
  <c r="H27" i="39" s="1"/>
  <c r="W81" i="1"/>
  <c r="AJ81" i="1" s="1"/>
  <c r="D94" i="1"/>
  <c r="D39" i="39" s="1"/>
  <c r="R92" i="1"/>
  <c r="AF92" i="1" s="1"/>
  <c r="H94" i="1"/>
  <c r="G39" i="39" s="1"/>
  <c r="V92" i="1"/>
  <c r="AI92" i="1" s="1"/>
  <c r="J83" i="1"/>
  <c r="I27" i="39" s="1"/>
  <c r="X81" i="1"/>
  <c r="AK81" i="1" s="1"/>
  <c r="E94" i="1"/>
  <c r="E39" i="39" s="1"/>
  <c r="S92" i="1"/>
  <c r="AG92" i="1" s="1"/>
  <c r="I94" i="1"/>
  <c r="H39" i="39" s="1"/>
  <c r="W92" i="1"/>
  <c r="AJ92" i="1" s="1"/>
  <c r="M94" i="1"/>
  <c r="AA92" i="1"/>
  <c r="AM92" i="1" s="1"/>
  <c r="M81" i="1"/>
  <c r="M84" i="1" s="1"/>
  <c r="N81" i="1"/>
  <c r="X70" i="1"/>
  <c r="AK70" i="1" s="1"/>
  <c r="J72" i="1"/>
  <c r="I15" i="39" s="1"/>
  <c r="N72" i="1"/>
  <c r="C72" i="1"/>
  <c r="C15" i="39" s="1"/>
  <c r="Q70" i="1"/>
  <c r="AE70" i="1" s="1"/>
  <c r="F92" i="1"/>
  <c r="F136" i="1"/>
  <c r="C81" i="1"/>
  <c r="AD45" i="1"/>
  <c r="AF45" i="1" s="1"/>
  <c r="C125" i="1"/>
  <c r="I70" i="1"/>
  <c r="AD46" i="1"/>
  <c r="AF46" i="1" s="1"/>
  <c r="C136" i="1"/>
  <c r="H70" i="1"/>
  <c r="AD42" i="1"/>
  <c r="AF42" i="1" s="1"/>
  <c r="C92" i="1"/>
  <c r="F103" i="1"/>
  <c r="F114" i="1"/>
  <c r="F169" i="1"/>
  <c r="D70" i="1"/>
  <c r="L70" i="1"/>
  <c r="L73" i="1" s="1"/>
  <c r="E70" i="1"/>
  <c r="M70" i="1"/>
  <c r="F158" i="1"/>
  <c r="F81" i="1"/>
  <c r="F125" i="1"/>
  <c r="AD44" i="1"/>
  <c r="AF44" i="1" s="1"/>
  <c r="AD49" i="1"/>
  <c r="AF49" i="1" s="1"/>
  <c r="G70" i="1"/>
  <c r="K70" i="1"/>
  <c r="K73" i="1" s="1"/>
  <c r="C114" i="1"/>
  <c r="C169" i="1"/>
  <c r="AD43" i="1"/>
  <c r="AF43" i="1" s="1"/>
  <c r="AD48" i="1"/>
  <c r="AF48" i="1" s="1"/>
  <c r="F70" i="1"/>
  <c r="K88" i="39" l="1"/>
  <c r="K101" i="39"/>
  <c r="K115" i="39"/>
  <c r="K116" i="39"/>
  <c r="K87" i="39"/>
  <c r="J85" i="39"/>
  <c r="F139" i="1"/>
  <c r="J88" i="39" s="1"/>
  <c r="C99" i="39"/>
  <c r="C172" i="1"/>
  <c r="C102" i="39" s="1"/>
  <c r="J99" i="39"/>
  <c r="F172" i="1"/>
  <c r="J102" i="39" s="1"/>
  <c r="J113" i="39"/>
  <c r="F161" i="1"/>
  <c r="J116" i="39" s="1"/>
  <c r="C85" i="39"/>
  <c r="C139" i="1"/>
  <c r="C88" i="39" s="1"/>
  <c r="C61" i="39"/>
  <c r="C117" i="1"/>
  <c r="C64" i="39" s="1"/>
  <c r="K51" i="39"/>
  <c r="K52" i="39"/>
  <c r="K63" i="39"/>
  <c r="K64" i="39"/>
  <c r="F13" i="39"/>
  <c r="G73" i="1"/>
  <c r="F16" i="39" s="1"/>
  <c r="D13" i="39"/>
  <c r="D73" i="1"/>
  <c r="D16" i="39" s="1"/>
  <c r="C37" i="39"/>
  <c r="C95" i="1"/>
  <c r="C40" i="39" s="1"/>
  <c r="C25" i="39"/>
  <c r="C84" i="1"/>
  <c r="C28" i="39" s="1"/>
  <c r="N83" i="1"/>
  <c r="N84" i="1"/>
  <c r="J13" i="39"/>
  <c r="F73" i="1"/>
  <c r="J16" i="39" s="1"/>
  <c r="K39" i="39"/>
  <c r="K40" i="39"/>
  <c r="J73" i="39"/>
  <c r="F128" i="1"/>
  <c r="J76" i="39" s="1"/>
  <c r="E13" i="39"/>
  <c r="E73" i="1"/>
  <c r="E16" i="39" s="1"/>
  <c r="J61" i="39"/>
  <c r="F117" i="1"/>
  <c r="J64" i="39" s="1"/>
  <c r="G13" i="39"/>
  <c r="H73" i="1"/>
  <c r="G16" i="39" s="1"/>
  <c r="C73" i="39"/>
  <c r="C128" i="1"/>
  <c r="C76" i="39" s="1"/>
  <c r="J37" i="39"/>
  <c r="F95" i="1"/>
  <c r="J40" i="39" s="1"/>
  <c r="K75" i="39"/>
  <c r="K76" i="39"/>
  <c r="K25" i="39"/>
  <c r="K13" i="39"/>
  <c r="M73" i="1"/>
  <c r="H13" i="39"/>
  <c r="I73" i="1"/>
  <c r="H16" i="39" s="1"/>
  <c r="J25" i="39"/>
  <c r="F84" i="1"/>
  <c r="J28" i="39" s="1"/>
  <c r="J49" i="39"/>
  <c r="F106" i="1"/>
  <c r="J52" i="39" s="1"/>
  <c r="C127" i="1"/>
  <c r="C75" i="39" s="1"/>
  <c r="Q125" i="1"/>
  <c r="AE125" i="1" s="1"/>
  <c r="F138" i="1"/>
  <c r="J87" i="39" s="1"/>
  <c r="T136" i="1"/>
  <c r="AH136" i="1" s="1"/>
  <c r="F116" i="1"/>
  <c r="J63" i="39" s="1"/>
  <c r="T114" i="1"/>
  <c r="AH114" i="1" s="1"/>
  <c r="C171" i="1"/>
  <c r="C101" i="39" s="1"/>
  <c r="Q169" i="1"/>
  <c r="AE169" i="1" s="1"/>
  <c r="F160" i="1"/>
  <c r="J115" i="39" s="1"/>
  <c r="T158" i="1"/>
  <c r="AH158" i="1" s="1"/>
  <c r="F105" i="1"/>
  <c r="J51" i="39" s="1"/>
  <c r="T103" i="1"/>
  <c r="AH103" i="1" s="1"/>
  <c r="F127" i="1"/>
  <c r="J75" i="39" s="1"/>
  <c r="T125" i="1"/>
  <c r="AH125" i="1" s="1"/>
  <c r="C138" i="1"/>
  <c r="C87" i="39" s="1"/>
  <c r="Q136" i="1"/>
  <c r="AE136" i="1" s="1"/>
  <c r="C116" i="1"/>
  <c r="C63" i="39" s="1"/>
  <c r="Q114" i="1"/>
  <c r="AE114" i="1" s="1"/>
  <c r="F171" i="1"/>
  <c r="J101" i="39" s="1"/>
  <c r="T169" i="1"/>
  <c r="AH169" i="1" s="1"/>
  <c r="F94" i="1"/>
  <c r="J39" i="39" s="1"/>
  <c r="T92" i="1"/>
  <c r="AH92" i="1" s="1"/>
  <c r="M83" i="1"/>
  <c r="AA81" i="1"/>
  <c r="AM81" i="1" s="1"/>
  <c r="C83" i="1"/>
  <c r="C27" i="39" s="1"/>
  <c r="Q81" i="1"/>
  <c r="AE81" i="1" s="1"/>
  <c r="F83" i="1"/>
  <c r="J27" i="39" s="1"/>
  <c r="T81" i="1"/>
  <c r="AH81" i="1" s="1"/>
  <c r="C94" i="1"/>
  <c r="C39" i="39" s="1"/>
  <c r="Q92" i="1"/>
  <c r="AE92" i="1" s="1"/>
  <c r="AD41" i="1"/>
  <c r="K72" i="1"/>
  <c r="Y70" i="1"/>
  <c r="AL70" i="1" s="1"/>
  <c r="G72" i="1"/>
  <c r="F15" i="39" s="1"/>
  <c r="U70" i="1"/>
  <c r="D72" i="1"/>
  <c r="D15" i="39" s="1"/>
  <c r="R70" i="1"/>
  <c r="AF70" i="1" s="1"/>
  <c r="H72" i="1"/>
  <c r="G15" i="39" s="1"/>
  <c r="V70" i="1"/>
  <c r="AI70" i="1" s="1"/>
  <c r="I72" i="1"/>
  <c r="H15" i="39" s="1"/>
  <c r="W70" i="1"/>
  <c r="AJ70" i="1" s="1"/>
  <c r="F72" i="1"/>
  <c r="J15" i="39" s="1"/>
  <c r="T70" i="1"/>
  <c r="AH70" i="1" s="1"/>
  <c r="E72" i="1"/>
  <c r="E15" i="39" s="1"/>
  <c r="S70" i="1"/>
  <c r="AG70" i="1" s="1"/>
  <c r="M72" i="1"/>
  <c r="AA70" i="1"/>
  <c r="AM70" i="1" s="1"/>
  <c r="L72" i="1"/>
  <c r="Z70" i="1"/>
  <c r="AD40" i="1"/>
  <c r="K27" i="39" l="1"/>
  <c r="K28" i="39"/>
  <c r="K15" i="39"/>
  <c r="K16" i="39"/>
  <c r="AF41" i="1"/>
  <c r="AF40" i="1"/>
</calcChain>
</file>

<file path=xl/sharedStrings.xml><?xml version="1.0" encoding="utf-8"?>
<sst xmlns="http://schemas.openxmlformats.org/spreadsheetml/2006/main" count="32799" uniqueCount="151">
  <si>
    <t>MC</t>
  </si>
  <si>
    <t>SCC</t>
  </si>
  <si>
    <t>BIC</t>
  </si>
  <si>
    <t>VI MC</t>
  </si>
  <si>
    <t>VI SCC</t>
  </si>
  <si>
    <t>VI BIC</t>
  </si>
  <si>
    <t>VI SC</t>
  </si>
  <si>
    <t>VI SS</t>
  </si>
  <si>
    <t>BAB</t>
  </si>
  <si>
    <t>SC</t>
  </si>
  <si>
    <t>US</t>
  </si>
  <si>
    <t>SS</t>
  </si>
  <si>
    <t>TR</t>
  </si>
  <si>
    <t>TD</t>
  </si>
  <si>
    <t>AOW</t>
  </si>
  <si>
    <t>BG</t>
  </si>
  <si>
    <t>2012 Lower Susitna River Geomorphic Features (ft² x 10³)</t>
  </si>
  <si>
    <t>Lower Area Reach QA/QC</t>
  </si>
  <si>
    <t>Reach</t>
  </si>
  <si>
    <t>Main Channel (MC)</t>
  </si>
  <si>
    <t>Side Channel Complex                                  (SCC)</t>
  </si>
  <si>
    <t>Bar Island Complex (BIC)</t>
  </si>
  <si>
    <t>Vegetated Island Main Channel (VI MC)</t>
  </si>
  <si>
    <t>Vegetated Island Side Channel Complex                              (VI SCC)</t>
  </si>
  <si>
    <t>Vegetated Island Bar Island Complex                                              (VI BIC)</t>
  </si>
  <si>
    <t>Vegatated Island Side Channel                                (VI SC)</t>
  </si>
  <si>
    <t>Vegetated Island Side Slough                                   (VI SS)</t>
  </si>
  <si>
    <t>Bar Attached Bar                                  (BAB)</t>
  </si>
  <si>
    <t>Side Channel (SC)</t>
  </si>
  <si>
    <t>Upland Slough (US)</t>
  </si>
  <si>
    <t>Side Slough (SS)</t>
  </si>
  <si>
    <t>Tributary (TR)</t>
  </si>
  <si>
    <t>Tributary Delta (TD)</t>
  </si>
  <si>
    <t>Additional Open Water (AOW)</t>
  </si>
  <si>
    <t>Background (BG)</t>
  </si>
  <si>
    <t xml:space="preserve">Total Area                                            </t>
  </si>
  <si>
    <t>Total Sum Area</t>
  </si>
  <si>
    <t>Boundary Area</t>
  </si>
  <si>
    <t>Difference</t>
  </si>
  <si>
    <t>LR-1</t>
  </si>
  <si>
    <t>LR-2</t>
  </si>
  <si>
    <t>LR-3</t>
  </si>
  <si>
    <t>LR-4</t>
  </si>
  <si>
    <t>LR-5</t>
  </si>
  <si>
    <t>LR-6</t>
  </si>
  <si>
    <t>CL-1</t>
  </si>
  <si>
    <t>YN-1</t>
  </si>
  <si>
    <t>TK-1</t>
  </si>
  <si>
    <t>Totals</t>
  </si>
  <si>
    <t>LR = Lower River</t>
  </si>
  <si>
    <t>CL = Chulitna River</t>
  </si>
  <si>
    <t>YN = Yentna River</t>
  </si>
  <si>
    <t>Tk = Talkeetna River</t>
  </si>
  <si>
    <t>Data Extracted from Shapefile:</t>
  </si>
  <si>
    <t>Year</t>
  </si>
  <si>
    <t>ft²</t>
  </si>
  <si>
    <t>Total Vegetated Island (VI)</t>
  </si>
  <si>
    <t>Total Vegetated Island (VI)¹</t>
  </si>
  <si>
    <t>Main Channel</t>
  </si>
  <si>
    <t>Tributary Delta</t>
  </si>
  <si>
    <t>The Tables below are linked to the bar charts - cells that originally had a value of 0 have a value of 1 for the log-linear plot</t>
  </si>
  <si>
    <t>Not Covered by Aerials in 1980 or 2012</t>
  </si>
  <si>
    <t>1980s Lower Susitna River Geomorphic Features (ft² x 10³)</t>
  </si>
  <si>
    <t>Bar Attached Bar</t>
  </si>
  <si>
    <t>Braid Plain</t>
  </si>
  <si>
    <t>Main Stem</t>
  </si>
  <si>
    <t>Upland Slough</t>
  </si>
  <si>
    <t>Side Slough</t>
  </si>
  <si>
    <t>Side Channel</t>
  </si>
  <si>
    <t>Tributary</t>
  </si>
  <si>
    <t>LR-1 (PRM 87.9 to PRM 102.4)</t>
  </si>
  <si>
    <t>LR-2 (PRM 65.6 to PRM 87.9)</t>
  </si>
  <si>
    <t>LR-3 (PRM 44.6 to PRM 65.6)</t>
  </si>
  <si>
    <t>LR-4 (PRM 32.3 to PRM 44.6)</t>
  </si>
  <si>
    <t>LR-5 (PRM 23.5 to PRM 32.3)</t>
  </si>
  <si>
    <t>LR-6 (PRM 3.3 to PRM 23.5)</t>
  </si>
  <si>
    <t>CL-1 (PRM 102)</t>
  </si>
  <si>
    <t>YN-1 (PRM 32)</t>
  </si>
  <si>
    <t>TK-1 (PRM 101)</t>
  </si>
  <si>
    <t>Bar Island Complex</t>
  </si>
  <si>
    <t>Side Channel Complex</t>
  </si>
  <si>
    <t>Vegatated Island (Main Channel)</t>
  </si>
  <si>
    <t>Vegatated Island (Bar Island Complex)</t>
  </si>
  <si>
    <t>NA</t>
  </si>
  <si>
    <t>Vegatated Island (Side Channel Complex )</t>
  </si>
  <si>
    <t>Vegatated Island (Side Channel Complex)</t>
  </si>
  <si>
    <r>
      <rPr>
        <u/>
        <sz val="11"/>
        <color theme="1"/>
        <rFont val="Arial Narrow"/>
        <family val="2"/>
      </rPr>
      <t>Notes:</t>
    </r>
    <r>
      <rPr>
        <sz val="11"/>
        <color theme="1"/>
        <rFont val="Arial Narrow"/>
        <family val="2"/>
      </rPr>
      <t xml:space="preserve"> 1     Total Vegetated Island is a summation of Vegetated Islands within the main channel, side channel complexes, bar island complexes, side channels, and side sloughs. </t>
    </r>
  </si>
  <si>
    <r>
      <t>ft</t>
    </r>
    <r>
      <rPr>
        <b/>
        <vertAlign val="superscript"/>
        <sz val="11"/>
        <color theme="1"/>
        <rFont val="Arial Narrow"/>
        <family val="2"/>
      </rPr>
      <t>2</t>
    </r>
    <r>
      <rPr>
        <b/>
        <sz val="11"/>
        <color theme="1"/>
        <rFont val="Arial Narrow"/>
        <family val="2"/>
      </rPr>
      <t xml:space="preserve"> x 10</t>
    </r>
    <r>
      <rPr>
        <b/>
        <vertAlign val="superscript"/>
        <sz val="11"/>
        <color theme="1"/>
        <rFont val="Arial Narrow"/>
        <family val="2"/>
      </rPr>
      <t>3</t>
    </r>
  </si>
  <si>
    <r>
      <t>ft</t>
    </r>
    <r>
      <rPr>
        <b/>
        <vertAlign val="superscript"/>
        <sz val="11"/>
        <color theme="1"/>
        <rFont val="Arial Narrow"/>
        <family val="2"/>
      </rPr>
      <t>2</t>
    </r>
    <r>
      <rPr>
        <b/>
        <sz val="11"/>
        <color theme="1"/>
        <rFont val="Arial Narrow"/>
        <family val="2"/>
      </rPr>
      <t xml:space="preserve"> x 10³</t>
    </r>
  </si>
  <si>
    <t xml:space="preserve">Discharge at Sunshine Gage                                </t>
  </si>
  <si>
    <t>cfs</t>
  </si>
  <si>
    <t>Tables for bar charts w/o BAB</t>
  </si>
  <si>
    <t>Vegatated Island (MC + SCC + BIC+ SC)</t>
  </si>
  <si>
    <t>Channel</t>
  </si>
  <si>
    <t>38,100-46,900</t>
  </si>
  <si>
    <t>(ex) TK-1</t>
  </si>
  <si>
    <t>(ex) CL-1</t>
  </si>
  <si>
    <t>ex</t>
  </si>
  <si>
    <t>1950s</t>
  </si>
  <si>
    <t>Percent Change 1983 to 2011</t>
  </si>
  <si>
    <t>Percent Change 1950s to 1983</t>
  </si>
  <si>
    <t>extended</t>
  </si>
  <si>
    <t>GeomReach</t>
  </si>
  <si>
    <t>Area_Sqft</t>
  </si>
  <si>
    <t>GeomFeat</t>
  </si>
  <si>
    <t>AllAeria_1</t>
  </si>
  <si>
    <t>NO</t>
  </si>
  <si>
    <t>YES</t>
  </si>
  <si>
    <t>1950s Lower Susitna River Geomorphic Features (ft² x 10³)</t>
  </si>
  <si>
    <t>Area_sqft</t>
  </si>
  <si>
    <t>AllAerials</t>
  </si>
  <si>
    <t>GeomClass</t>
  </si>
  <si>
    <t>Image_Date</t>
  </si>
  <si>
    <t>Image_Flow</t>
  </si>
  <si>
    <t>09-06-1983</t>
  </si>
  <si>
    <t>36600cfs @ Sunshine</t>
  </si>
  <si>
    <t>Boundary_Area_Sqft_03042013</t>
  </si>
  <si>
    <t>Floodplain</t>
  </si>
  <si>
    <t>Overbank</t>
  </si>
  <si>
    <t>ft2</t>
  </si>
  <si>
    <t>Percent Change 1983 to 2012</t>
  </si>
  <si>
    <t>Percent Change 1950s to 2012</t>
  </si>
  <si>
    <t>Total Islands</t>
  </si>
  <si>
    <t>Chulitna</t>
  </si>
  <si>
    <t>Talkeetna</t>
  </si>
  <si>
    <t>Yentna</t>
  </si>
  <si>
    <t>Note:</t>
  </si>
  <si>
    <r>
      <t>Total Islands</t>
    </r>
    <r>
      <rPr>
        <b/>
        <vertAlign val="superscript"/>
        <sz val="10"/>
        <color theme="1"/>
        <rFont val="Arial Narrow"/>
        <family val="2"/>
      </rPr>
      <t>1</t>
    </r>
  </si>
  <si>
    <r>
      <t>Overbank</t>
    </r>
    <r>
      <rPr>
        <b/>
        <vertAlign val="superscript"/>
        <sz val="10"/>
        <color theme="1"/>
        <rFont val="Arial Narrow"/>
        <family val="2"/>
      </rPr>
      <t>2</t>
    </r>
  </si>
  <si>
    <t>Notes for all tables:</t>
  </si>
  <si>
    <t>1. Total Islands is the summation of all vegetated islands (VI MC, VI SCC, VI BIC, VI SC, and VI SS)</t>
  </si>
  <si>
    <t>2. Overbank is summation of Tributary (TR), Tributary Delta (TD), Additonal Open Water (AOW), and Background (BG)</t>
  </si>
  <si>
    <t>Shapefile:</t>
  </si>
  <si>
    <t xml:space="preserve">Shapefile: </t>
  </si>
  <si>
    <t>LowerGeomorphReachTables</t>
  </si>
  <si>
    <t>Tables_TM</t>
  </si>
  <si>
    <t>main_summary_Tables</t>
  </si>
  <si>
    <t>Summary tables of geomorphic feature areas for each time period.  Below the summary tables, Geomorphic feature areas are broken out by geomorphic reach and changes are tabulated between the time periods,</t>
  </si>
  <si>
    <t>Tables by reach summarizing geomorphic feature area changes between time periods, formatted for presentation in TM</t>
  </si>
  <si>
    <t>Tables by reach summarizing geomorphic feature area changes between time periods--also has clumns showing combined area of vegetaetd features, bradi plain (MC + BIC), and Mainstem (MC, VI MC, SCC, VI SCC, BIC, VI BIC)</t>
  </si>
  <si>
    <t>The Alaska Energy Authority (AEA) is preparing a License Application that will be submitted to the Federal Energy Regulatory Commission (FERC) for the Susitna-Watana Hydroelectric Project using the Integrated Licensing Process. The Project is located on the Susitna River, an approximately 320-mile-long river in the Southcentral region of Alaska. The Project’s dam site will be located at Project River Mile (PRM) 187.1. The results of this study will provide information needed to support the FERC’s National Environmental Policy Act analysis for the Project license.</t>
  </si>
  <si>
    <t>This spreadsheet was developed for the proposed Susitna-Watana hydroelectric project and is presented in "Mapping of Geomorphic Features and Turnover within the Middle and Lower Susitna River Segments from 1950s, 1980s, and Current Aerials Technical Memorandum" prepared for Alaska Energy Authority by Tetra Tech, Inc. in September 2014. This data was developed as part of the Susitna-Watana Hydroelectric Project Geomorphology Study (Study 6.5). The effort is identified in the RSP Study 6.5 Section 6.5.4.4 and ISR Study 6.5 Section 7.2.1.4 “Assess Geomorphic Change Middle and Lower Susitna River Segments.”  The technical memorandum was posted on the "Documents" page on Susitna-WatanaHydro.org on September 26, 2014 and was submitted to FERC under the "Second Set of 2014 Technical Memoranda for Initial Study Plan Meetings of Alaska Energy Authority under P-14241" on September 29, 2014.</t>
  </si>
  <si>
    <t>The data presented in this spreadsheet is divided into the following sheets (aka excel spreadsheet tabs):</t>
  </si>
  <si>
    <t>Sheet Name</t>
  </si>
  <si>
    <t>Description</t>
  </si>
  <si>
    <t>Attribute table from 1950s Lower River Geomorphic feature delineation shapefile, containing geomorphic feature area, from:  "ISR_MTG_6_5_GEO_1950s_LR_GeomFeat.shp"</t>
  </si>
  <si>
    <t>Attribute table from 1980s Lower River Geomorphic feature delineation shapefile, containing geomorphic feature area, from:  "ISR_MTG_6_5_GEO_1980s_MR_GeomFeat.shp"</t>
  </si>
  <si>
    <t>Attribute table from 2012 Lower River Geomorphic feature delineation shapefile, containing geomorphic feature area, from:  "ISR_MTG_6_5_GEO_2012_LR_GeomFeat.shp"</t>
  </si>
  <si>
    <t>ISR_MTG_6_5_GEO_1950s_LR_GeomFe</t>
  </si>
  <si>
    <t>ISR_MTG_6_5_GEO_1983_LR_GeomFea</t>
  </si>
  <si>
    <t>ISR_MTG_6_5_GEO_2012_LR_GeomFea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</si>
</sst>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0000000000"/>
    <numFmt numFmtId="166" formatCode="0.0000"/>
    <numFmt numFmtId="167" formatCode="0.0%"/>
    <numFmt numFmtId="168" formatCode="#,##0.0000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Narrow"/>
      <family val="2"/>
    </font>
    <font>
      <b/>
      <sz val="10"/>
      <color theme="1"/>
      <name val="Arial Narrow"/>
      <family val="2"/>
    </font>
    <font>
      <sz val="11"/>
      <color theme="1"/>
      <name val="Arial Narrow"/>
      <family val="2"/>
    </font>
    <font>
      <b/>
      <sz val="11"/>
      <color theme="1"/>
      <name val="Arial Narrow"/>
      <family val="2"/>
    </font>
    <font>
      <u/>
      <sz val="11"/>
      <color theme="1"/>
      <name val="Arial Narrow"/>
      <family val="2"/>
    </font>
    <font>
      <b/>
      <vertAlign val="superscript"/>
      <sz val="11"/>
      <color theme="1"/>
      <name val="Arial Narrow"/>
      <family val="2"/>
    </font>
    <font>
      <u/>
      <sz val="9"/>
      <color theme="1"/>
      <name val="Times"/>
      <family val="1"/>
    </font>
    <font>
      <b/>
      <vertAlign val="superscript"/>
      <sz val="10"/>
      <color theme="1"/>
      <name val="Arial Narrow"/>
      <family val="2"/>
    </font>
    <font>
      <b/>
      <u/>
      <sz val="11"/>
      <color theme="1"/>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0" fillId="0" borderId="0" xfId="0"/>
    <xf numFmtId="0" fontId="19" fillId="0" borderId="14" xfId="0" applyFont="1" applyBorder="1" applyAlignment="1">
      <alignment horizontal="center"/>
    </xf>
    <xf numFmtId="0" fontId="19" fillId="0" borderId="14" xfId="0" applyFont="1" applyFill="1" applyBorder="1" applyAlignment="1">
      <alignment horizontal="center" vertical="center" wrapText="1"/>
    </xf>
    <xf numFmtId="3" fontId="18" fillId="0" borderId="14" xfId="0" applyNumberFormat="1" applyFont="1" applyBorder="1" applyAlignment="1">
      <alignment horizontal="center" vertical="center"/>
    </xf>
    <xf numFmtId="9" fontId="18" fillId="0" borderId="14" xfId="0" applyNumberFormat="1" applyFont="1" applyBorder="1" applyAlignment="1">
      <alignment horizontal="center" vertical="center"/>
    </xf>
    <xf numFmtId="0" fontId="18" fillId="0" borderId="0" xfId="0" applyFont="1" applyAlignment="1">
      <alignment horizontal="center" vertical="center"/>
    </xf>
    <xf numFmtId="0" fontId="19" fillId="0" borderId="14" xfId="0" applyNumberFormat="1" applyFont="1" applyBorder="1" applyAlignment="1">
      <alignment horizontal="center" vertical="center" wrapText="1"/>
    </xf>
    <xf numFmtId="3" fontId="18" fillId="0" borderId="14" xfId="0" applyNumberFormat="1" applyFont="1" applyBorder="1" applyAlignment="1">
      <alignment horizontal="right"/>
    </xf>
    <xf numFmtId="0" fontId="19" fillId="0" borderId="15" xfId="0" applyFont="1" applyBorder="1" applyAlignment="1">
      <alignment horizontal="center"/>
    </xf>
    <xf numFmtId="0" fontId="19" fillId="0" borderId="16" xfId="0" applyFont="1" applyBorder="1" applyAlignment="1">
      <alignment horizontal="center"/>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0" fontId="19" fillId="0" borderId="14" xfId="0" applyFont="1" applyBorder="1" applyAlignment="1">
      <alignment horizontal="center" vertical="center" wrapText="1"/>
    </xf>
    <xf numFmtId="0" fontId="20" fillId="0" borderId="0" xfId="0" applyFont="1"/>
    <xf numFmtId="0" fontId="20" fillId="0" borderId="10" xfId="0" applyFont="1" applyBorder="1" applyAlignment="1">
      <alignment horizontal="center"/>
    </xf>
    <xf numFmtId="0" fontId="20" fillId="0" borderId="11" xfId="0" applyFont="1" applyBorder="1" applyAlignment="1"/>
    <xf numFmtId="0" fontId="20" fillId="0" borderId="12" xfId="0" applyFont="1" applyBorder="1" applyAlignment="1">
      <alignment horizontal="center"/>
    </xf>
    <xf numFmtId="0" fontId="20" fillId="0" borderId="14" xfId="0" applyFont="1" applyBorder="1" applyAlignment="1">
      <alignment horizontal="center" vertical="center" wrapText="1"/>
    </xf>
    <xf numFmtId="3" fontId="20" fillId="0" borderId="14" xfId="0" applyNumberFormat="1" applyFont="1" applyBorder="1" applyAlignment="1">
      <alignment horizontal="right"/>
    </xf>
    <xf numFmtId="0" fontId="20" fillId="0" borderId="14" xfId="0" applyFont="1" applyBorder="1" applyAlignment="1">
      <alignment horizontal="center"/>
    </xf>
    <xf numFmtId="3" fontId="20" fillId="0" borderId="14" xfId="0" applyNumberFormat="1" applyFont="1" applyBorder="1"/>
    <xf numFmtId="3" fontId="20" fillId="0" borderId="14" xfId="0" applyNumberFormat="1" applyFont="1" applyFill="1" applyBorder="1"/>
    <xf numFmtId="164" fontId="20" fillId="0" borderId="14" xfId="0" applyNumberFormat="1" applyFont="1" applyBorder="1"/>
    <xf numFmtId="0" fontId="20" fillId="0" borderId="14" xfId="0" quotePrefix="1" applyFont="1" applyBorder="1" applyAlignment="1">
      <alignment horizontal="right"/>
    </xf>
    <xf numFmtId="1" fontId="20" fillId="0" borderId="0" xfId="0" applyNumberFormat="1" applyFont="1"/>
    <xf numFmtId="0" fontId="21" fillId="0" borderId="0" xfId="0" applyFont="1"/>
    <xf numFmtId="0" fontId="20" fillId="0" borderId="14" xfId="0" applyFont="1" applyBorder="1" applyAlignment="1">
      <alignment horizontal="center" vertical="center"/>
    </xf>
    <xf numFmtId="0" fontId="20" fillId="0" borderId="14" xfId="0" applyFont="1" applyBorder="1"/>
    <xf numFmtId="3" fontId="18" fillId="0" borderId="14" xfId="0" applyNumberFormat="1" applyFont="1" applyBorder="1"/>
    <xf numFmtId="0" fontId="21" fillId="0" borderId="14" xfId="0" applyFont="1" applyBorder="1" applyAlignment="1">
      <alignment horizontal="center" vertical="center"/>
    </xf>
    <xf numFmtId="0" fontId="21" fillId="0" borderId="14" xfId="0" applyFont="1" applyBorder="1" applyAlignment="1">
      <alignment horizontal="center" vertical="center" wrapText="1"/>
    </xf>
    <xf numFmtId="2" fontId="0" fillId="0" borderId="0" xfId="0" applyNumberFormat="1"/>
    <xf numFmtId="0" fontId="19" fillId="0" borderId="14" xfId="0" applyFont="1" applyBorder="1" applyAlignment="1">
      <alignment horizontal="center" vertical="center" wrapText="1"/>
    </xf>
    <xf numFmtId="0" fontId="20" fillId="0" borderId="0" xfId="0" applyFont="1" applyBorder="1" applyAlignment="1">
      <alignment horizontal="center"/>
    </xf>
    <xf numFmtId="3" fontId="20" fillId="0" borderId="0" xfId="0" applyNumberFormat="1" applyFont="1" applyBorder="1"/>
    <xf numFmtId="164" fontId="20" fillId="0" borderId="0" xfId="0" applyNumberFormat="1" applyFont="1" applyBorder="1"/>
    <xf numFmtId="0" fontId="19" fillId="0" borderId="14" xfId="0" applyFont="1" applyBorder="1" applyAlignment="1">
      <alignment horizontal="center" vertical="center"/>
    </xf>
    <xf numFmtId="0" fontId="19" fillId="0" borderId="14" xfId="0" applyFont="1" applyBorder="1" applyAlignment="1">
      <alignment horizontal="center" vertical="center" wrapText="1"/>
    </xf>
    <xf numFmtId="0" fontId="19" fillId="0" borderId="0" xfId="0" applyFont="1" applyBorder="1" applyAlignment="1">
      <alignment horizontal="center" vertical="center"/>
    </xf>
    <xf numFmtId="0" fontId="20" fillId="0" borderId="0" xfId="0" applyFont="1" applyBorder="1"/>
    <xf numFmtId="3" fontId="20" fillId="0" borderId="0" xfId="0" applyNumberFormat="1" applyFont="1" applyFill="1" applyBorder="1"/>
    <xf numFmtId="0" fontId="20" fillId="33" borderId="0" xfId="0" applyFont="1" applyFill="1"/>
    <xf numFmtId="0" fontId="19" fillId="0" borderId="0" xfId="0" applyFont="1" applyBorder="1" applyAlignment="1">
      <alignment horizontal="center"/>
    </xf>
    <xf numFmtId="3" fontId="18" fillId="0" borderId="0" xfId="0" applyNumberFormat="1" applyFont="1" applyBorder="1" applyAlignment="1">
      <alignment horizontal="center" vertical="center"/>
    </xf>
    <xf numFmtId="0" fontId="19" fillId="0" borderId="16" xfId="0" applyFont="1" applyBorder="1" applyAlignment="1"/>
    <xf numFmtId="1" fontId="0" fillId="0" borderId="0" xfId="0" applyNumberFormat="1"/>
    <xf numFmtId="165" fontId="0" fillId="0" borderId="0" xfId="0" applyNumberFormat="1"/>
    <xf numFmtId="3" fontId="20" fillId="0" borderId="0" xfId="0" applyNumberFormat="1" applyFont="1"/>
    <xf numFmtId="166" fontId="0" fillId="0" borderId="0" xfId="0" applyNumberFormat="1"/>
    <xf numFmtId="0" fontId="19" fillId="0" borderId="14" xfId="0" applyFont="1" applyBorder="1" applyAlignment="1">
      <alignment horizontal="center" vertical="center"/>
    </xf>
    <xf numFmtId="0" fontId="19" fillId="0" borderId="14" xfId="0" applyFont="1" applyBorder="1" applyAlignment="1">
      <alignment horizontal="center" vertical="center" wrapText="1"/>
    </xf>
    <xf numFmtId="167" fontId="18" fillId="0" borderId="14" xfId="0" applyNumberFormat="1" applyFont="1" applyBorder="1" applyAlignment="1">
      <alignment horizontal="center" vertical="center"/>
    </xf>
    <xf numFmtId="9" fontId="18" fillId="0" borderId="14" xfId="0" applyNumberFormat="1" applyFont="1" applyBorder="1" applyAlignment="1">
      <alignment horizontal="center"/>
    </xf>
    <xf numFmtId="0" fontId="24" fillId="0" borderId="0" xfId="0" applyFont="1"/>
    <xf numFmtId="165" fontId="0" fillId="0" borderId="0" xfId="0" applyNumberFormat="1"/>
    <xf numFmtId="1" fontId="0" fillId="0" borderId="0" xfId="0" applyNumberFormat="1"/>
    <xf numFmtId="1" fontId="0" fillId="0" borderId="0" xfId="0" applyNumberFormat="1"/>
    <xf numFmtId="165" fontId="0" fillId="0" borderId="0" xfId="0" applyNumberFormat="1"/>
    <xf numFmtId="0" fontId="0" fillId="0" borderId="0" xfId="0"/>
    <xf numFmtId="165" fontId="0" fillId="0" borderId="0" xfId="0" applyNumberFormat="1"/>
    <xf numFmtId="1" fontId="0" fillId="0" borderId="0" xfId="0" applyNumberFormat="1"/>
    <xf numFmtId="168" fontId="20" fillId="0" borderId="0" xfId="0" applyNumberFormat="1" applyFont="1"/>
    <xf numFmtId="0" fontId="19" fillId="0" borderId="14" xfId="0" applyFont="1" applyBorder="1" applyAlignment="1">
      <alignment horizontal="center" vertical="center"/>
    </xf>
    <xf numFmtId="0" fontId="19" fillId="0" borderId="14" xfId="0" applyFont="1" applyBorder="1" applyAlignment="1">
      <alignment horizontal="center" vertical="center" wrapText="1"/>
    </xf>
    <xf numFmtId="0" fontId="0" fillId="0" borderId="0" xfId="0" applyFont="1"/>
    <xf numFmtId="0" fontId="26" fillId="0" borderId="0" xfId="0" applyFont="1"/>
    <xf numFmtId="0" fontId="0" fillId="0" borderId="0" xfId="0" applyFont="1" applyAlignment="1">
      <alignment horizontal="center"/>
    </xf>
    <xf numFmtId="0" fontId="27" fillId="0" borderId="0" xfId="0" applyFont="1" applyAlignment="1">
      <alignment horizontal="left" vertical="center" wrapText="1"/>
    </xf>
    <xf numFmtId="0" fontId="19" fillId="0" borderId="14" xfId="0" applyFont="1" applyBorder="1" applyAlignment="1">
      <alignment horizontal="center" vertic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0" xfId="0" applyFont="1" applyAlignment="1">
      <alignment horizontal="center"/>
    </xf>
    <xf numFmtId="0" fontId="20" fillId="0" borderId="13" xfId="0" applyFont="1" applyBorder="1" applyAlignment="1">
      <alignment horizontal="center"/>
    </xf>
    <xf numFmtId="0" fontId="20" fillId="0" borderId="0" xfId="0" applyFont="1" applyFill="1" applyBorder="1" applyAlignment="1">
      <alignment horizontal="left"/>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14" xfId="0" applyFont="1" applyBorder="1" applyAlignment="1">
      <alignment horizontal="center" vertical="center" wrapText="1"/>
    </xf>
    <xf numFmtId="0" fontId="19"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9B277"/>
      <color rgb="FFED8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workbookViewId="0">
      <selection activeCell="G16" sqref="G16"/>
    </sheetView>
  </sheetViews>
  <sheetFormatPr defaultRowHeight="15" x14ac:dyDescent="0.25"/>
  <cols>
    <col min="1" max="1" width="33.42578125" style="65" bestFit="1" customWidth="1"/>
    <col min="2" max="16384" width="9.140625" style="65"/>
  </cols>
  <sheetData>
    <row r="1" spans="1:13" ht="83.25" customHeight="1" x14ac:dyDescent="0.25">
      <c r="A1" s="68" t="s">
        <v>140</v>
      </c>
      <c r="B1" s="68"/>
      <c r="C1" s="68"/>
      <c r="D1" s="68"/>
      <c r="E1" s="68"/>
      <c r="F1" s="68"/>
      <c r="G1" s="68"/>
      <c r="H1" s="68"/>
      <c r="I1" s="68"/>
      <c r="J1" s="68"/>
      <c r="K1" s="68"/>
      <c r="L1" s="68"/>
      <c r="M1" s="68"/>
    </row>
    <row r="2" spans="1:13" ht="126" customHeight="1" x14ac:dyDescent="0.25">
      <c r="A2" s="68" t="s">
        <v>141</v>
      </c>
      <c r="B2" s="68"/>
      <c r="C2" s="68"/>
      <c r="D2" s="68"/>
      <c r="E2" s="68"/>
      <c r="F2" s="68"/>
      <c r="G2" s="68"/>
      <c r="H2" s="68"/>
      <c r="I2" s="68"/>
      <c r="J2" s="68"/>
      <c r="K2" s="68"/>
      <c r="L2" s="68"/>
      <c r="M2" s="68"/>
    </row>
    <row r="4" spans="1:13" x14ac:dyDescent="0.25">
      <c r="A4" s="65" t="s">
        <v>142</v>
      </c>
    </row>
    <row r="5" spans="1:13" x14ac:dyDescent="0.25">
      <c r="A5" s="67"/>
    </row>
    <row r="6" spans="1:13" x14ac:dyDescent="0.25">
      <c r="A6" s="66" t="s">
        <v>143</v>
      </c>
      <c r="B6" s="66" t="s">
        <v>144</v>
      </c>
    </row>
    <row r="7" spans="1:13" x14ac:dyDescent="0.25">
      <c r="A7" s="65" t="s">
        <v>148</v>
      </c>
      <c r="B7" s="65" t="s">
        <v>145</v>
      </c>
    </row>
    <row r="8" spans="1:13" x14ac:dyDescent="0.25">
      <c r="A8" s="65" t="s">
        <v>149</v>
      </c>
      <c r="B8" s="65" t="s">
        <v>146</v>
      </c>
    </row>
    <row r="9" spans="1:13" x14ac:dyDescent="0.25">
      <c r="A9" s="65" t="s">
        <v>150</v>
      </c>
      <c r="B9" s="65" t="s">
        <v>147</v>
      </c>
    </row>
    <row r="10" spans="1:13" x14ac:dyDescent="0.25">
      <c r="A10" s="65" t="s">
        <v>134</v>
      </c>
      <c r="B10" s="65" t="s">
        <v>137</v>
      </c>
    </row>
    <row r="11" spans="1:13" x14ac:dyDescent="0.25">
      <c r="A11" s="65" t="s">
        <v>135</v>
      </c>
      <c r="B11" s="65" t="s">
        <v>138</v>
      </c>
    </row>
    <row r="12" spans="1:13" x14ac:dyDescent="0.25">
      <c r="A12" s="65" t="s">
        <v>136</v>
      </c>
      <c r="B12" s="65" t="s">
        <v>139</v>
      </c>
    </row>
  </sheetData>
  <mergeCells count="2">
    <mergeCell ref="A1:M1"/>
    <mergeCell ref="A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6"/>
  <sheetViews>
    <sheetView topLeftCell="B2394" workbookViewId="0">
      <selection activeCell="D26" sqref="D26"/>
    </sheetView>
  </sheetViews>
  <sheetFormatPr defaultColWidth="9.140625" defaultRowHeight="15" x14ac:dyDescent="0.25"/>
  <cols>
    <col min="1" max="1" width="8.5703125" style="46" bestFit="1" customWidth="1"/>
    <col min="2" max="2" width="10.85546875" style="46" bestFit="1" customWidth="1"/>
    <col min="3" max="3" width="21.85546875" style="47" bestFit="1" customWidth="1"/>
    <col min="4" max="5" width="10.140625" style="46" bestFit="1" customWidth="1"/>
    <col min="6" max="7" width="9.140625" style="1"/>
    <col min="8" max="8" width="21.85546875" style="1" bestFit="1" customWidth="1"/>
    <col min="9" max="16384" width="9.140625" style="1"/>
  </cols>
  <sheetData>
    <row r="1" spans="1:9" x14ac:dyDescent="0.25">
      <c r="A1" s="57" t="s">
        <v>101</v>
      </c>
      <c r="B1" s="57" t="s">
        <v>102</v>
      </c>
      <c r="C1" s="58" t="s">
        <v>103</v>
      </c>
      <c r="D1" s="57" t="s">
        <v>104</v>
      </c>
      <c r="E1" s="57" t="s">
        <v>105</v>
      </c>
      <c r="H1" s="46" t="s">
        <v>133</v>
      </c>
      <c r="I1" s="1">
        <f>ReadMe!B4</f>
        <v>0</v>
      </c>
    </row>
    <row r="2" spans="1:9" ht="14.45" x14ac:dyDescent="0.3">
      <c r="A2" s="57" t="s">
        <v>107</v>
      </c>
      <c r="B2" s="57" t="s">
        <v>45</v>
      </c>
      <c r="C2" s="58">
        <v>45364992.202100001</v>
      </c>
      <c r="D2" s="57" t="s">
        <v>0</v>
      </c>
      <c r="E2" s="57" t="s">
        <v>106</v>
      </c>
    </row>
    <row r="3" spans="1:9" ht="14.45" x14ac:dyDescent="0.3">
      <c r="A3" s="57" t="s">
        <v>107</v>
      </c>
      <c r="B3" s="57" t="s">
        <v>45</v>
      </c>
      <c r="C3" s="58">
        <v>168878.40171500001</v>
      </c>
      <c r="D3" s="57" t="s">
        <v>14</v>
      </c>
      <c r="E3" s="57" t="s">
        <v>106</v>
      </c>
    </row>
    <row r="4" spans="1:9" ht="14.45" x14ac:dyDescent="0.3">
      <c r="A4" s="57" t="s">
        <v>107</v>
      </c>
      <c r="B4" s="57" t="s">
        <v>45</v>
      </c>
      <c r="C4" s="58">
        <v>20462.191907600001</v>
      </c>
      <c r="D4" s="57" t="s">
        <v>14</v>
      </c>
      <c r="E4" s="57" t="s">
        <v>106</v>
      </c>
    </row>
    <row r="5" spans="1:9" ht="14.45" x14ac:dyDescent="0.3">
      <c r="A5" s="57" t="s">
        <v>107</v>
      </c>
      <c r="B5" s="57" t="s">
        <v>45</v>
      </c>
      <c r="C5" s="58">
        <v>44936706.6426</v>
      </c>
      <c r="D5" s="57" t="s">
        <v>15</v>
      </c>
      <c r="E5" s="57" t="s">
        <v>106</v>
      </c>
    </row>
    <row r="6" spans="1:9" ht="14.45" x14ac:dyDescent="0.3">
      <c r="A6" s="57" t="s">
        <v>107</v>
      </c>
      <c r="B6" s="57" t="s">
        <v>45</v>
      </c>
      <c r="C6" s="58">
        <v>2835314.7689100001</v>
      </c>
      <c r="D6" s="57" t="s">
        <v>6</v>
      </c>
      <c r="E6" s="57" t="s">
        <v>106</v>
      </c>
    </row>
    <row r="7" spans="1:9" ht="14.45" x14ac:dyDescent="0.3">
      <c r="A7" s="57" t="s">
        <v>107</v>
      </c>
      <c r="B7" s="57" t="s">
        <v>45</v>
      </c>
      <c r="C7" s="58">
        <v>327985.90154200001</v>
      </c>
      <c r="D7" s="57" t="s">
        <v>5</v>
      </c>
      <c r="E7" s="57" t="s">
        <v>106</v>
      </c>
    </row>
    <row r="8" spans="1:9" ht="14.45" x14ac:dyDescent="0.3">
      <c r="A8" s="57" t="s">
        <v>107</v>
      </c>
      <c r="B8" s="57" t="s">
        <v>45</v>
      </c>
      <c r="C8" s="58">
        <v>162862.03451900001</v>
      </c>
      <c r="D8" s="57" t="s">
        <v>5</v>
      </c>
      <c r="E8" s="57" t="s">
        <v>106</v>
      </c>
    </row>
    <row r="9" spans="1:9" ht="14.45" x14ac:dyDescent="0.3">
      <c r="A9" s="57" t="s">
        <v>107</v>
      </c>
      <c r="B9" s="57" t="s">
        <v>45</v>
      </c>
      <c r="C9" s="58">
        <v>16282126.8894</v>
      </c>
      <c r="D9" s="57" t="s">
        <v>2</v>
      </c>
      <c r="E9" s="57" t="s">
        <v>106</v>
      </c>
    </row>
    <row r="10" spans="1:9" ht="14.45" x14ac:dyDescent="0.3">
      <c r="A10" s="57" t="s">
        <v>107</v>
      </c>
      <c r="B10" s="57" t="s">
        <v>45</v>
      </c>
      <c r="C10" s="58">
        <v>1995412.5179399999</v>
      </c>
      <c r="D10" s="57" t="s">
        <v>2</v>
      </c>
      <c r="E10" s="57" t="s">
        <v>106</v>
      </c>
    </row>
    <row r="11" spans="1:9" ht="14.45" x14ac:dyDescent="0.3">
      <c r="A11" s="57" t="s">
        <v>107</v>
      </c>
      <c r="B11" s="57" t="s">
        <v>45</v>
      </c>
      <c r="C11" s="58">
        <v>19082166.2546</v>
      </c>
      <c r="D11" s="57" t="s">
        <v>2</v>
      </c>
      <c r="E11" s="57" t="s">
        <v>106</v>
      </c>
    </row>
    <row r="12" spans="1:9" ht="14.45" x14ac:dyDescent="0.3">
      <c r="A12" s="57" t="s">
        <v>107</v>
      </c>
      <c r="B12" s="57" t="s">
        <v>45</v>
      </c>
      <c r="C12" s="58">
        <v>1336176.43521</v>
      </c>
      <c r="D12" s="57" t="s">
        <v>2</v>
      </c>
      <c r="E12" s="57" t="s">
        <v>106</v>
      </c>
    </row>
    <row r="13" spans="1:9" ht="14.45" x14ac:dyDescent="0.3">
      <c r="A13" s="57" t="s">
        <v>107</v>
      </c>
      <c r="B13" s="57" t="s">
        <v>45</v>
      </c>
      <c r="C13" s="58">
        <v>1046314.4943200001</v>
      </c>
      <c r="D13" s="57" t="s">
        <v>2</v>
      </c>
      <c r="E13" s="57" t="s">
        <v>106</v>
      </c>
    </row>
    <row r="14" spans="1:9" ht="14.45" x14ac:dyDescent="0.3">
      <c r="A14" s="57" t="s">
        <v>107</v>
      </c>
      <c r="B14" s="57" t="s">
        <v>45</v>
      </c>
      <c r="C14" s="58">
        <v>1543203.30721</v>
      </c>
      <c r="D14" s="57" t="s">
        <v>6</v>
      </c>
      <c r="E14" s="57" t="s">
        <v>106</v>
      </c>
    </row>
    <row r="15" spans="1:9" ht="14.45" x14ac:dyDescent="0.3">
      <c r="A15" s="57" t="s">
        <v>107</v>
      </c>
      <c r="B15" s="57" t="s">
        <v>45</v>
      </c>
      <c r="C15" s="58">
        <v>939698.69913700002</v>
      </c>
      <c r="D15" s="57" t="s">
        <v>2</v>
      </c>
      <c r="E15" s="57" t="s">
        <v>106</v>
      </c>
    </row>
    <row r="16" spans="1:9" ht="14.45" x14ac:dyDescent="0.3">
      <c r="A16" s="57" t="s">
        <v>107</v>
      </c>
      <c r="B16" s="57" t="s">
        <v>45</v>
      </c>
      <c r="C16" s="58">
        <v>350953.79512099997</v>
      </c>
      <c r="D16" s="57" t="s">
        <v>5</v>
      </c>
      <c r="E16" s="57" t="s">
        <v>106</v>
      </c>
    </row>
    <row r="17" spans="1:5" ht="14.45" x14ac:dyDescent="0.3">
      <c r="A17" s="57" t="s">
        <v>107</v>
      </c>
      <c r="B17" s="57" t="s">
        <v>45</v>
      </c>
      <c r="C17" s="58">
        <v>246204.792605</v>
      </c>
      <c r="D17" s="57" t="s">
        <v>5</v>
      </c>
      <c r="E17" s="57" t="s">
        <v>106</v>
      </c>
    </row>
    <row r="18" spans="1:5" ht="14.45" x14ac:dyDescent="0.3">
      <c r="A18" s="57" t="s">
        <v>107</v>
      </c>
      <c r="B18" s="57" t="s">
        <v>45</v>
      </c>
      <c r="C18" s="58">
        <v>265813.91127600003</v>
      </c>
      <c r="D18" s="57" t="s">
        <v>5</v>
      </c>
      <c r="E18" s="57" t="s">
        <v>106</v>
      </c>
    </row>
    <row r="19" spans="1:5" ht="14.45" x14ac:dyDescent="0.3">
      <c r="A19" s="57" t="s">
        <v>107</v>
      </c>
      <c r="B19" s="57" t="s">
        <v>45</v>
      </c>
      <c r="C19" s="58">
        <v>3120580.5564299999</v>
      </c>
      <c r="D19" s="57" t="s">
        <v>2</v>
      </c>
      <c r="E19" s="57" t="s">
        <v>106</v>
      </c>
    </row>
    <row r="20" spans="1:5" ht="14.45" x14ac:dyDescent="0.3">
      <c r="A20" s="57" t="s">
        <v>107</v>
      </c>
      <c r="B20" s="57" t="s">
        <v>45</v>
      </c>
      <c r="C20" s="58">
        <v>538698.18269199994</v>
      </c>
      <c r="D20" s="57" t="s">
        <v>9</v>
      </c>
      <c r="E20" s="57" t="s">
        <v>106</v>
      </c>
    </row>
    <row r="21" spans="1:5" ht="14.45" x14ac:dyDescent="0.3">
      <c r="A21" s="57" t="s">
        <v>107</v>
      </c>
      <c r="B21" s="57" t="s">
        <v>45</v>
      </c>
      <c r="C21" s="58">
        <v>18345.5573721</v>
      </c>
      <c r="D21" s="57" t="s">
        <v>14</v>
      </c>
      <c r="E21" s="57" t="s">
        <v>106</v>
      </c>
    </row>
    <row r="22" spans="1:5" ht="14.45" x14ac:dyDescent="0.3">
      <c r="A22" s="57" t="s">
        <v>107</v>
      </c>
      <c r="B22" s="57" t="s">
        <v>45</v>
      </c>
      <c r="C22" s="58">
        <v>54879.423526099999</v>
      </c>
      <c r="D22" s="57" t="s">
        <v>14</v>
      </c>
      <c r="E22" s="57" t="s">
        <v>106</v>
      </c>
    </row>
    <row r="23" spans="1:5" ht="14.45" x14ac:dyDescent="0.3">
      <c r="A23" s="57" t="s">
        <v>107</v>
      </c>
      <c r="B23" s="57" t="s">
        <v>45</v>
      </c>
      <c r="C23" s="58">
        <v>6892.7481240899997</v>
      </c>
      <c r="D23" s="57" t="s">
        <v>14</v>
      </c>
      <c r="E23" s="57" t="s">
        <v>106</v>
      </c>
    </row>
    <row r="24" spans="1:5" ht="14.45" x14ac:dyDescent="0.3">
      <c r="A24" s="57" t="s">
        <v>107</v>
      </c>
      <c r="B24" s="57" t="s">
        <v>45</v>
      </c>
      <c r="C24" s="58">
        <v>8406.2741126799992</v>
      </c>
      <c r="D24" s="57" t="s">
        <v>14</v>
      </c>
      <c r="E24" s="57" t="s">
        <v>106</v>
      </c>
    </row>
    <row r="25" spans="1:5" ht="14.45" x14ac:dyDescent="0.3">
      <c r="A25" s="57" t="s">
        <v>107</v>
      </c>
      <c r="B25" s="57" t="s">
        <v>45</v>
      </c>
      <c r="C25" s="58">
        <v>9205.7581312900002</v>
      </c>
      <c r="D25" s="57" t="s">
        <v>14</v>
      </c>
      <c r="E25" s="57" t="s">
        <v>106</v>
      </c>
    </row>
    <row r="26" spans="1:5" ht="14.45" x14ac:dyDescent="0.3">
      <c r="A26" s="57" t="s">
        <v>107</v>
      </c>
      <c r="B26" s="57" t="s">
        <v>45</v>
      </c>
      <c r="C26" s="58">
        <v>4982.8075652300004</v>
      </c>
      <c r="D26" s="57" t="s">
        <v>14</v>
      </c>
      <c r="E26" s="57" t="s">
        <v>106</v>
      </c>
    </row>
    <row r="27" spans="1:5" ht="14.45" x14ac:dyDescent="0.3">
      <c r="A27" s="57" t="s">
        <v>107</v>
      </c>
      <c r="B27" s="57" t="s">
        <v>45</v>
      </c>
      <c r="C27" s="58">
        <v>178561.580239</v>
      </c>
      <c r="D27" s="57" t="s">
        <v>5</v>
      </c>
      <c r="E27" s="57" t="s">
        <v>106</v>
      </c>
    </row>
    <row r="28" spans="1:5" ht="14.45" x14ac:dyDescent="0.3">
      <c r="A28" s="57" t="s">
        <v>107</v>
      </c>
      <c r="B28" s="57" t="s">
        <v>45</v>
      </c>
      <c r="C28" s="58">
        <v>244882.05274099999</v>
      </c>
      <c r="D28" s="57" t="s">
        <v>9</v>
      </c>
      <c r="E28" s="57" t="s">
        <v>106</v>
      </c>
    </row>
    <row r="29" spans="1:5" ht="14.45" x14ac:dyDescent="0.3">
      <c r="A29" s="57" t="s">
        <v>107</v>
      </c>
      <c r="B29" s="57" t="s">
        <v>45</v>
      </c>
      <c r="C29" s="58">
        <v>305225.29554000002</v>
      </c>
      <c r="D29" s="57" t="s">
        <v>5</v>
      </c>
      <c r="E29" s="57" t="s">
        <v>106</v>
      </c>
    </row>
    <row r="30" spans="1:5" ht="14.45" x14ac:dyDescent="0.3">
      <c r="A30" s="57" t="s">
        <v>107</v>
      </c>
      <c r="B30" s="57" t="s">
        <v>45</v>
      </c>
      <c r="C30" s="58">
        <v>208675.57834499999</v>
      </c>
      <c r="D30" s="57" t="s">
        <v>9</v>
      </c>
      <c r="E30" s="57" t="s">
        <v>106</v>
      </c>
    </row>
    <row r="31" spans="1:5" ht="14.45" x14ac:dyDescent="0.3">
      <c r="A31" s="57" t="s">
        <v>107</v>
      </c>
      <c r="B31" s="57" t="s">
        <v>45</v>
      </c>
      <c r="C31" s="58">
        <v>703852.71159700002</v>
      </c>
      <c r="D31" s="57" t="s">
        <v>2</v>
      </c>
      <c r="E31" s="57" t="s">
        <v>106</v>
      </c>
    </row>
    <row r="32" spans="1:5" ht="14.45" x14ac:dyDescent="0.3">
      <c r="A32" s="57" t="s">
        <v>107</v>
      </c>
      <c r="B32" s="57" t="s">
        <v>45</v>
      </c>
      <c r="C32" s="58">
        <v>3236587.22523</v>
      </c>
      <c r="D32" s="57" t="s">
        <v>2</v>
      </c>
      <c r="E32" s="57" t="s">
        <v>106</v>
      </c>
    </row>
    <row r="33" spans="1:5" ht="14.45" x14ac:dyDescent="0.3">
      <c r="A33" s="57" t="s">
        <v>107</v>
      </c>
      <c r="B33" s="57" t="s">
        <v>45</v>
      </c>
      <c r="C33" s="58">
        <v>982048.49795700004</v>
      </c>
      <c r="D33" s="57" t="s">
        <v>5</v>
      </c>
      <c r="E33" s="57" t="s">
        <v>106</v>
      </c>
    </row>
    <row r="34" spans="1:5" ht="14.45" x14ac:dyDescent="0.3">
      <c r="A34" s="57" t="s">
        <v>107</v>
      </c>
      <c r="B34" s="57" t="s">
        <v>45</v>
      </c>
      <c r="C34" s="58">
        <v>140245.46944099999</v>
      </c>
      <c r="D34" s="57" t="s">
        <v>3</v>
      </c>
      <c r="E34" s="57" t="s">
        <v>106</v>
      </c>
    </row>
    <row r="35" spans="1:5" ht="14.45" x14ac:dyDescent="0.3">
      <c r="A35" s="57" t="s">
        <v>107</v>
      </c>
      <c r="B35" s="57" t="s">
        <v>45</v>
      </c>
      <c r="C35" s="58">
        <v>1010124.0255</v>
      </c>
      <c r="D35" s="57" t="s">
        <v>6</v>
      </c>
      <c r="E35" s="57" t="s">
        <v>106</v>
      </c>
    </row>
    <row r="36" spans="1:5" ht="14.45" x14ac:dyDescent="0.3">
      <c r="A36" s="57" t="s">
        <v>107</v>
      </c>
      <c r="B36" s="57" t="s">
        <v>45</v>
      </c>
      <c r="C36" s="58">
        <v>356506.44719099998</v>
      </c>
      <c r="D36" s="57" t="s">
        <v>9</v>
      </c>
      <c r="E36" s="57" t="s">
        <v>106</v>
      </c>
    </row>
    <row r="37" spans="1:5" ht="14.45" x14ac:dyDescent="0.3">
      <c r="A37" s="57" t="s">
        <v>107</v>
      </c>
      <c r="B37" s="57" t="s">
        <v>45</v>
      </c>
      <c r="C37" s="58">
        <v>551691.09285999998</v>
      </c>
      <c r="D37" s="57" t="s">
        <v>6</v>
      </c>
      <c r="E37" s="57" t="s">
        <v>106</v>
      </c>
    </row>
    <row r="38" spans="1:5" ht="14.45" x14ac:dyDescent="0.3">
      <c r="A38" s="57" t="s">
        <v>107</v>
      </c>
      <c r="B38" s="57" t="s">
        <v>45</v>
      </c>
      <c r="C38" s="58">
        <v>1232415.56464</v>
      </c>
      <c r="D38" s="57" t="s">
        <v>6</v>
      </c>
      <c r="E38" s="57" t="s">
        <v>106</v>
      </c>
    </row>
    <row r="39" spans="1:5" ht="14.45" x14ac:dyDescent="0.3">
      <c r="A39" s="57" t="s">
        <v>107</v>
      </c>
      <c r="B39" s="57" t="s">
        <v>45</v>
      </c>
      <c r="C39" s="58">
        <v>652232.95778299996</v>
      </c>
      <c r="D39" s="57" t="s">
        <v>11</v>
      </c>
      <c r="E39" s="57" t="s">
        <v>106</v>
      </c>
    </row>
    <row r="40" spans="1:5" ht="14.45" x14ac:dyDescent="0.3">
      <c r="A40" s="57" t="s">
        <v>107</v>
      </c>
      <c r="B40" s="57" t="s">
        <v>45</v>
      </c>
      <c r="C40" s="58">
        <v>3720153.7640200001</v>
      </c>
      <c r="D40" s="57" t="s">
        <v>7</v>
      </c>
      <c r="E40" s="57" t="s">
        <v>106</v>
      </c>
    </row>
    <row r="41" spans="1:5" ht="14.45" x14ac:dyDescent="0.3">
      <c r="A41" s="57" t="s">
        <v>107</v>
      </c>
      <c r="B41" s="57" t="s">
        <v>45</v>
      </c>
      <c r="C41" s="58">
        <v>64250.4544714</v>
      </c>
      <c r="D41" s="57" t="s">
        <v>10</v>
      </c>
      <c r="E41" s="57" t="s">
        <v>106</v>
      </c>
    </row>
    <row r="42" spans="1:5" ht="14.45" x14ac:dyDescent="0.3">
      <c r="A42" s="57" t="s">
        <v>107</v>
      </c>
      <c r="B42" s="57" t="s">
        <v>45</v>
      </c>
      <c r="C42" s="58">
        <v>303025.47324899997</v>
      </c>
      <c r="D42" s="57" t="s">
        <v>5</v>
      </c>
      <c r="E42" s="57" t="s">
        <v>106</v>
      </c>
    </row>
    <row r="43" spans="1:5" ht="14.45" x14ac:dyDescent="0.3">
      <c r="A43" s="57" t="s">
        <v>107</v>
      </c>
      <c r="B43" s="57" t="s">
        <v>45</v>
      </c>
      <c r="C43" s="58">
        <v>2457340.6657099999</v>
      </c>
      <c r="D43" s="57" t="s">
        <v>2</v>
      </c>
      <c r="E43" s="57" t="s">
        <v>106</v>
      </c>
    </row>
    <row r="44" spans="1:5" ht="14.45" x14ac:dyDescent="0.3">
      <c r="A44" s="57" t="s">
        <v>107</v>
      </c>
      <c r="B44" s="57" t="s">
        <v>45</v>
      </c>
      <c r="C44" s="58">
        <v>24258.833449400001</v>
      </c>
      <c r="D44" s="57" t="s">
        <v>14</v>
      </c>
      <c r="E44" s="57" t="s">
        <v>106</v>
      </c>
    </row>
    <row r="45" spans="1:5" ht="14.45" x14ac:dyDescent="0.3">
      <c r="A45" s="57" t="s">
        <v>107</v>
      </c>
      <c r="B45" s="57" t="s">
        <v>45</v>
      </c>
      <c r="C45" s="58">
        <v>166883.85395399999</v>
      </c>
      <c r="D45" s="57" t="s">
        <v>5</v>
      </c>
      <c r="E45" s="57" t="s">
        <v>106</v>
      </c>
    </row>
    <row r="46" spans="1:5" ht="14.45" x14ac:dyDescent="0.3">
      <c r="A46" s="57" t="s">
        <v>107</v>
      </c>
      <c r="B46" s="57" t="s">
        <v>45</v>
      </c>
      <c r="C46" s="58">
        <v>532616.470661</v>
      </c>
      <c r="D46" s="57" t="s">
        <v>5</v>
      </c>
      <c r="E46" s="57" t="s">
        <v>106</v>
      </c>
    </row>
    <row r="47" spans="1:5" x14ac:dyDescent="0.25">
      <c r="A47" s="57" t="s">
        <v>107</v>
      </c>
      <c r="B47" s="57" t="s">
        <v>45</v>
      </c>
      <c r="C47" s="58">
        <v>1340952.8213299999</v>
      </c>
      <c r="D47" s="57" t="s">
        <v>2</v>
      </c>
      <c r="E47" s="57" t="s">
        <v>106</v>
      </c>
    </row>
    <row r="48" spans="1:5" x14ac:dyDescent="0.25">
      <c r="A48" s="57" t="s">
        <v>107</v>
      </c>
      <c r="B48" s="57" t="s">
        <v>45</v>
      </c>
      <c r="C48" s="58">
        <v>28740.786107399999</v>
      </c>
      <c r="D48" s="57" t="s">
        <v>5</v>
      </c>
      <c r="E48" s="57" t="s">
        <v>106</v>
      </c>
    </row>
    <row r="49" spans="1:5" x14ac:dyDescent="0.25">
      <c r="A49" s="57" t="s">
        <v>107</v>
      </c>
      <c r="B49" s="57" t="s">
        <v>45</v>
      </c>
      <c r="C49" s="58">
        <v>277350.52777300001</v>
      </c>
      <c r="D49" s="57" t="s">
        <v>2</v>
      </c>
      <c r="E49" s="57" t="s">
        <v>106</v>
      </c>
    </row>
    <row r="50" spans="1:5" x14ac:dyDescent="0.25">
      <c r="A50" s="57" t="s">
        <v>107</v>
      </c>
      <c r="B50" s="57" t="s">
        <v>45</v>
      </c>
      <c r="C50" s="58">
        <v>146471.138867</v>
      </c>
      <c r="D50" s="57" t="s">
        <v>5</v>
      </c>
      <c r="E50" s="57" t="s">
        <v>106</v>
      </c>
    </row>
    <row r="51" spans="1:5" x14ac:dyDescent="0.25">
      <c r="A51" s="57" t="s">
        <v>107</v>
      </c>
      <c r="B51" s="57" t="s">
        <v>45</v>
      </c>
      <c r="C51" s="58">
        <v>400567.77395800001</v>
      </c>
      <c r="D51" s="57" t="s">
        <v>5</v>
      </c>
      <c r="E51" s="57" t="s">
        <v>106</v>
      </c>
    </row>
    <row r="52" spans="1:5" x14ac:dyDescent="0.25">
      <c r="A52" s="57" t="s">
        <v>107</v>
      </c>
      <c r="B52" s="57" t="s">
        <v>45</v>
      </c>
      <c r="C52" s="58">
        <v>104456.01637500001</v>
      </c>
      <c r="D52" s="57" t="s">
        <v>5</v>
      </c>
      <c r="E52" s="57" t="s">
        <v>106</v>
      </c>
    </row>
    <row r="53" spans="1:5" x14ac:dyDescent="0.25">
      <c r="A53" s="57" t="s">
        <v>107</v>
      </c>
      <c r="B53" s="57" t="s">
        <v>45</v>
      </c>
      <c r="C53" s="58">
        <v>66055.857623200005</v>
      </c>
      <c r="D53" s="57" t="s">
        <v>5</v>
      </c>
      <c r="E53" s="57" t="s">
        <v>106</v>
      </c>
    </row>
    <row r="54" spans="1:5" x14ac:dyDescent="0.25">
      <c r="A54" s="57" t="s">
        <v>107</v>
      </c>
      <c r="B54" s="57" t="s">
        <v>45</v>
      </c>
      <c r="C54" s="58">
        <v>1022485.93995</v>
      </c>
      <c r="D54" s="57" t="s">
        <v>5</v>
      </c>
      <c r="E54" s="57" t="s">
        <v>106</v>
      </c>
    </row>
    <row r="55" spans="1:5" x14ac:dyDescent="0.25">
      <c r="A55" s="57" t="s">
        <v>107</v>
      </c>
      <c r="B55" s="57" t="s">
        <v>45</v>
      </c>
      <c r="C55" s="58">
        <v>782058.23787499999</v>
      </c>
      <c r="D55" s="57" t="s">
        <v>5</v>
      </c>
      <c r="E55" s="57" t="s">
        <v>106</v>
      </c>
    </row>
    <row r="56" spans="1:5" x14ac:dyDescent="0.25">
      <c r="A56" s="57" t="s">
        <v>107</v>
      </c>
      <c r="B56" s="57" t="s">
        <v>45</v>
      </c>
      <c r="C56" s="58">
        <v>48590528.532700002</v>
      </c>
      <c r="D56" s="57" t="s">
        <v>15</v>
      </c>
      <c r="E56" s="57" t="s">
        <v>106</v>
      </c>
    </row>
    <row r="57" spans="1:5" x14ac:dyDescent="0.25">
      <c r="A57" s="57" t="s">
        <v>107</v>
      </c>
      <c r="B57" s="57" t="s">
        <v>45</v>
      </c>
      <c r="C57" s="58">
        <v>13595755.534</v>
      </c>
      <c r="D57" s="57" t="s">
        <v>15</v>
      </c>
      <c r="E57" s="57" t="s">
        <v>106</v>
      </c>
    </row>
    <row r="58" spans="1:5" x14ac:dyDescent="0.25">
      <c r="A58" s="57" t="s">
        <v>107</v>
      </c>
      <c r="B58" s="57" t="s">
        <v>45</v>
      </c>
      <c r="C58" s="58">
        <v>53902.972410199996</v>
      </c>
      <c r="D58" s="57" t="s">
        <v>1</v>
      </c>
      <c r="E58" s="57" t="s">
        <v>106</v>
      </c>
    </row>
    <row r="59" spans="1:5" x14ac:dyDescent="0.25">
      <c r="A59" s="57" t="s">
        <v>107</v>
      </c>
      <c r="B59" s="57" t="s">
        <v>45</v>
      </c>
      <c r="C59" s="58">
        <v>13800633.156500001</v>
      </c>
      <c r="D59" s="57" t="s">
        <v>2</v>
      </c>
      <c r="E59" s="57" t="s">
        <v>106</v>
      </c>
    </row>
    <row r="60" spans="1:5" x14ac:dyDescent="0.25">
      <c r="A60" s="57" t="s">
        <v>107</v>
      </c>
      <c r="B60" s="57" t="s">
        <v>45</v>
      </c>
      <c r="C60" s="58">
        <v>8130.4046261399999</v>
      </c>
      <c r="D60" s="57" t="s">
        <v>15</v>
      </c>
      <c r="E60" s="57" t="s">
        <v>106</v>
      </c>
    </row>
    <row r="61" spans="1:5" x14ac:dyDescent="0.25">
      <c r="A61" s="57" t="s">
        <v>107</v>
      </c>
      <c r="B61" s="57" t="s">
        <v>45</v>
      </c>
      <c r="C61" s="58">
        <v>722.78464329099995</v>
      </c>
      <c r="D61" s="57" t="s">
        <v>4</v>
      </c>
      <c r="E61" s="57" t="s">
        <v>106</v>
      </c>
    </row>
    <row r="62" spans="1:5" x14ac:dyDescent="0.25">
      <c r="A62" s="57" t="s">
        <v>107</v>
      </c>
      <c r="B62" s="57" t="s">
        <v>45</v>
      </c>
      <c r="C62" s="58">
        <v>33770.045072399997</v>
      </c>
      <c r="D62" s="57" t="s">
        <v>4</v>
      </c>
      <c r="E62" s="57" t="s">
        <v>106</v>
      </c>
    </row>
    <row r="63" spans="1:5" x14ac:dyDescent="0.25">
      <c r="A63" s="57" t="s">
        <v>107</v>
      </c>
      <c r="B63" s="57" t="s">
        <v>45</v>
      </c>
      <c r="C63" s="58">
        <v>16284.387665099999</v>
      </c>
      <c r="D63" s="57" t="s">
        <v>10</v>
      </c>
      <c r="E63" s="57" t="s">
        <v>106</v>
      </c>
    </row>
    <row r="64" spans="1:5" x14ac:dyDescent="0.25">
      <c r="A64" s="57" t="s">
        <v>107</v>
      </c>
      <c r="B64" s="57" t="s">
        <v>45</v>
      </c>
      <c r="C64" s="58">
        <v>17147.8372657</v>
      </c>
      <c r="D64" s="57" t="s">
        <v>10</v>
      </c>
      <c r="E64" s="57" t="s">
        <v>106</v>
      </c>
    </row>
    <row r="65" spans="1:5" x14ac:dyDescent="0.25">
      <c r="A65" s="57" t="s">
        <v>107</v>
      </c>
      <c r="B65" s="57" t="s">
        <v>47</v>
      </c>
      <c r="C65" s="58">
        <v>46498103.649499997</v>
      </c>
      <c r="D65" s="57" t="s">
        <v>15</v>
      </c>
      <c r="E65" s="57" t="s">
        <v>106</v>
      </c>
    </row>
    <row r="66" spans="1:5" x14ac:dyDescent="0.25">
      <c r="A66" s="57" t="s">
        <v>107</v>
      </c>
      <c r="B66" s="57" t="s">
        <v>47</v>
      </c>
      <c r="C66" s="58">
        <v>76692087.919699997</v>
      </c>
      <c r="D66" s="57" t="s">
        <v>15</v>
      </c>
      <c r="E66" s="57" t="s">
        <v>106</v>
      </c>
    </row>
    <row r="67" spans="1:5" x14ac:dyDescent="0.25">
      <c r="A67" s="57" t="s">
        <v>107</v>
      </c>
      <c r="B67" s="57" t="s">
        <v>47</v>
      </c>
      <c r="C67" s="58">
        <v>833316.48607500002</v>
      </c>
      <c r="D67" s="57" t="s">
        <v>15</v>
      </c>
      <c r="E67" s="57" t="s">
        <v>106</v>
      </c>
    </row>
    <row r="68" spans="1:5" x14ac:dyDescent="0.25">
      <c r="A68" s="57" t="s">
        <v>107</v>
      </c>
      <c r="B68" s="57" t="s">
        <v>47</v>
      </c>
      <c r="C68" s="58">
        <v>25173720.602899998</v>
      </c>
      <c r="D68" s="57" t="s">
        <v>15</v>
      </c>
      <c r="E68" s="57" t="s">
        <v>106</v>
      </c>
    </row>
    <row r="69" spans="1:5" x14ac:dyDescent="0.25">
      <c r="A69" s="57" t="s">
        <v>107</v>
      </c>
      <c r="B69" s="57" t="s">
        <v>47</v>
      </c>
      <c r="C69" s="58">
        <v>2300226.82308</v>
      </c>
      <c r="D69" s="57" t="s">
        <v>4</v>
      </c>
      <c r="E69" s="57" t="s">
        <v>106</v>
      </c>
    </row>
    <row r="70" spans="1:5" x14ac:dyDescent="0.25">
      <c r="A70" s="57" t="s">
        <v>107</v>
      </c>
      <c r="B70" s="57" t="s">
        <v>47</v>
      </c>
      <c r="C70" s="58">
        <v>27923.960743399999</v>
      </c>
      <c r="D70" s="57" t="s">
        <v>11</v>
      </c>
      <c r="E70" s="57" t="s">
        <v>106</v>
      </c>
    </row>
    <row r="71" spans="1:5" x14ac:dyDescent="0.25">
      <c r="A71" s="57" t="s">
        <v>107</v>
      </c>
      <c r="B71" s="57" t="s">
        <v>47</v>
      </c>
      <c r="C71" s="58">
        <v>2946466.75765</v>
      </c>
      <c r="D71" s="57" t="s">
        <v>4</v>
      </c>
      <c r="E71" s="57" t="s">
        <v>106</v>
      </c>
    </row>
    <row r="72" spans="1:5" x14ac:dyDescent="0.25">
      <c r="A72" s="57" t="s">
        <v>107</v>
      </c>
      <c r="B72" s="57" t="s">
        <v>47</v>
      </c>
      <c r="C72" s="58">
        <v>540441.63898699998</v>
      </c>
      <c r="D72" s="57" t="s">
        <v>5</v>
      </c>
      <c r="E72" s="57" t="s">
        <v>106</v>
      </c>
    </row>
    <row r="73" spans="1:5" x14ac:dyDescent="0.25">
      <c r="A73" s="57" t="s">
        <v>107</v>
      </c>
      <c r="B73" s="57" t="s">
        <v>47</v>
      </c>
      <c r="C73" s="58">
        <v>11514448.407099999</v>
      </c>
      <c r="D73" s="57" t="s">
        <v>0</v>
      </c>
      <c r="E73" s="57" t="s">
        <v>106</v>
      </c>
    </row>
    <row r="74" spans="1:5" x14ac:dyDescent="0.25">
      <c r="A74" s="57" t="s">
        <v>107</v>
      </c>
      <c r="B74" s="57" t="s">
        <v>47</v>
      </c>
      <c r="C74" s="58">
        <v>20112.854457699999</v>
      </c>
      <c r="D74" s="57" t="s">
        <v>14</v>
      </c>
      <c r="E74" s="57" t="s">
        <v>106</v>
      </c>
    </row>
    <row r="75" spans="1:5" x14ac:dyDescent="0.25">
      <c r="A75" s="57" t="s">
        <v>107</v>
      </c>
      <c r="B75" s="57" t="s">
        <v>47</v>
      </c>
      <c r="C75" s="58">
        <v>2283286.9783999999</v>
      </c>
      <c r="D75" s="57" t="s">
        <v>4</v>
      </c>
      <c r="E75" s="57" t="s">
        <v>106</v>
      </c>
    </row>
    <row r="76" spans="1:5" x14ac:dyDescent="0.25">
      <c r="A76" s="57" t="s">
        <v>107</v>
      </c>
      <c r="B76" s="57" t="s">
        <v>47</v>
      </c>
      <c r="C76" s="58">
        <v>137247.644657</v>
      </c>
      <c r="D76" s="57" t="s">
        <v>4</v>
      </c>
      <c r="E76" s="57" t="s">
        <v>106</v>
      </c>
    </row>
    <row r="77" spans="1:5" x14ac:dyDescent="0.25">
      <c r="A77" s="57" t="s">
        <v>107</v>
      </c>
      <c r="B77" s="57" t="s">
        <v>47</v>
      </c>
      <c r="C77" s="58">
        <v>67553.701788000006</v>
      </c>
      <c r="D77" s="57" t="s">
        <v>6</v>
      </c>
      <c r="E77" s="57" t="s">
        <v>106</v>
      </c>
    </row>
    <row r="78" spans="1:5" x14ac:dyDescent="0.25">
      <c r="A78" s="57" t="s">
        <v>107</v>
      </c>
      <c r="B78" s="57" t="s">
        <v>47</v>
      </c>
      <c r="C78" s="58">
        <v>644321.71048699995</v>
      </c>
      <c r="D78" s="57" t="s">
        <v>2</v>
      </c>
      <c r="E78" s="57" t="s">
        <v>106</v>
      </c>
    </row>
    <row r="79" spans="1:5" x14ac:dyDescent="0.25">
      <c r="A79" s="57" t="s">
        <v>107</v>
      </c>
      <c r="B79" s="57" t="s">
        <v>47</v>
      </c>
      <c r="C79" s="58">
        <v>295735.67708499997</v>
      </c>
      <c r="D79" s="57" t="s">
        <v>2</v>
      </c>
      <c r="E79" s="57" t="s">
        <v>106</v>
      </c>
    </row>
    <row r="80" spans="1:5" x14ac:dyDescent="0.25">
      <c r="A80" s="57" t="s">
        <v>107</v>
      </c>
      <c r="B80" s="57" t="s">
        <v>47</v>
      </c>
      <c r="C80" s="58">
        <v>609535.95198200003</v>
      </c>
      <c r="D80" s="57" t="s">
        <v>4</v>
      </c>
      <c r="E80" s="57" t="s">
        <v>106</v>
      </c>
    </row>
    <row r="81" spans="1:5" x14ac:dyDescent="0.25">
      <c r="A81" s="57" t="s">
        <v>107</v>
      </c>
      <c r="B81" s="57" t="s">
        <v>47</v>
      </c>
      <c r="C81" s="58">
        <v>27098.121122</v>
      </c>
      <c r="D81" s="57" t="s">
        <v>6</v>
      </c>
      <c r="E81" s="57" t="s">
        <v>106</v>
      </c>
    </row>
    <row r="82" spans="1:5" x14ac:dyDescent="0.25">
      <c r="A82" s="57" t="s">
        <v>107</v>
      </c>
      <c r="B82" s="57" t="s">
        <v>47</v>
      </c>
      <c r="C82" s="58">
        <v>82489.449961499995</v>
      </c>
      <c r="D82" s="57" t="s">
        <v>14</v>
      </c>
      <c r="E82" s="57" t="s">
        <v>106</v>
      </c>
    </row>
    <row r="83" spans="1:5" x14ac:dyDescent="0.25">
      <c r="A83" s="57" t="s">
        <v>107</v>
      </c>
      <c r="B83" s="57" t="s">
        <v>47</v>
      </c>
      <c r="C83" s="58">
        <v>8247364.8978399998</v>
      </c>
      <c r="D83" s="57" t="s">
        <v>6</v>
      </c>
      <c r="E83" s="57" t="s">
        <v>106</v>
      </c>
    </row>
    <row r="84" spans="1:5" x14ac:dyDescent="0.25">
      <c r="A84" s="57" t="s">
        <v>107</v>
      </c>
      <c r="B84" s="57" t="s">
        <v>47</v>
      </c>
      <c r="C84" s="58">
        <v>361685.03688199999</v>
      </c>
      <c r="D84" s="57" t="s">
        <v>9</v>
      </c>
      <c r="E84" s="57" t="s">
        <v>106</v>
      </c>
    </row>
    <row r="85" spans="1:5" x14ac:dyDescent="0.25">
      <c r="A85" s="57" t="s">
        <v>107</v>
      </c>
      <c r="B85" s="57" t="s">
        <v>47</v>
      </c>
      <c r="C85" s="58">
        <v>89332.736037900002</v>
      </c>
      <c r="D85" s="57" t="s">
        <v>14</v>
      </c>
      <c r="E85" s="57" t="s">
        <v>106</v>
      </c>
    </row>
    <row r="86" spans="1:5" x14ac:dyDescent="0.25">
      <c r="A86" s="57" t="s">
        <v>107</v>
      </c>
      <c r="B86" s="57" t="s">
        <v>47</v>
      </c>
      <c r="C86" s="58">
        <v>279699.30420200003</v>
      </c>
      <c r="D86" s="57" t="s">
        <v>14</v>
      </c>
      <c r="E86" s="57" t="s">
        <v>106</v>
      </c>
    </row>
    <row r="87" spans="1:5" x14ac:dyDescent="0.25">
      <c r="A87" s="57" t="s">
        <v>107</v>
      </c>
      <c r="B87" s="57" t="s">
        <v>47</v>
      </c>
      <c r="C87" s="58">
        <v>76906.9769753</v>
      </c>
      <c r="D87" s="57" t="s">
        <v>3</v>
      </c>
      <c r="E87" s="57" t="s">
        <v>106</v>
      </c>
    </row>
    <row r="88" spans="1:5" x14ac:dyDescent="0.25">
      <c r="A88" s="57" t="s">
        <v>107</v>
      </c>
      <c r="B88" s="57" t="s">
        <v>47</v>
      </c>
      <c r="C88" s="58">
        <v>1155888.05553</v>
      </c>
      <c r="D88" s="57" t="s">
        <v>1</v>
      </c>
      <c r="E88" s="57" t="s">
        <v>106</v>
      </c>
    </row>
    <row r="89" spans="1:5" x14ac:dyDescent="0.25">
      <c r="A89" s="57" t="s">
        <v>107</v>
      </c>
      <c r="B89" s="57" t="s">
        <v>47</v>
      </c>
      <c r="C89" s="58">
        <v>969909.04395800002</v>
      </c>
      <c r="D89" s="57" t="s">
        <v>2</v>
      </c>
      <c r="E89" s="57" t="s">
        <v>106</v>
      </c>
    </row>
    <row r="90" spans="1:5" x14ac:dyDescent="0.25">
      <c r="A90" s="57" t="s">
        <v>107</v>
      </c>
      <c r="B90" s="57" t="s">
        <v>47</v>
      </c>
      <c r="C90" s="58">
        <v>5262.3812774999997</v>
      </c>
      <c r="D90" s="57" t="s">
        <v>14</v>
      </c>
      <c r="E90" s="57" t="s">
        <v>106</v>
      </c>
    </row>
    <row r="91" spans="1:5" x14ac:dyDescent="0.25">
      <c r="A91" s="57" t="s">
        <v>107</v>
      </c>
      <c r="B91" s="57" t="s">
        <v>47</v>
      </c>
      <c r="C91" s="58">
        <v>49211.942883299998</v>
      </c>
      <c r="D91" s="57" t="s">
        <v>14</v>
      </c>
      <c r="E91" s="57" t="s">
        <v>106</v>
      </c>
    </row>
    <row r="92" spans="1:5" x14ac:dyDescent="0.25">
      <c r="A92" s="57" t="s">
        <v>107</v>
      </c>
      <c r="B92" s="57" t="s">
        <v>47</v>
      </c>
      <c r="C92" s="58">
        <v>28058.641189999998</v>
      </c>
      <c r="D92" s="57" t="s">
        <v>2</v>
      </c>
      <c r="E92" s="57" t="s">
        <v>106</v>
      </c>
    </row>
    <row r="93" spans="1:5" x14ac:dyDescent="0.25">
      <c r="A93" s="57" t="s">
        <v>107</v>
      </c>
      <c r="B93" s="57" t="s">
        <v>47</v>
      </c>
      <c r="C93" s="58">
        <v>441140.83991899999</v>
      </c>
      <c r="D93" s="57" t="s">
        <v>4</v>
      </c>
      <c r="E93" s="57" t="s">
        <v>106</v>
      </c>
    </row>
    <row r="94" spans="1:5" x14ac:dyDescent="0.25">
      <c r="A94" s="57" t="s">
        <v>107</v>
      </c>
      <c r="B94" s="57" t="s">
        <v>47</v>
      </c>
      <c r="C94" s="58">
        <v>38580.413831899998</v>
      </c>
      <c r="D94" s="57" t="s">
        <v>11</v>
      </c>
      <c r="E94" s="57" t="s">
        <v>106</v>
      </c>
    </row>
    <row r="95" spans="1:5" x14ac:dyDescent="0.25">
      <c r="A95" s="57" t="s">
        <v>107</v>
      </c>
      <c r="B95" s="57" t="s">
        <v>47</v>
      </c>
      <c r="C95" s="58">
        <v>53983.384933900001</v>
      </c>
      <c r="D95" s="57" t="s">
        <v>14</v>
      </c>
      <c r="E95" s="57" t="s">
        <v>106</v>
      </c>
    </row>
    <row r="96" spans="1:5" x14ac:dyDescent="0.25">
      <c r="A96" s="57" t="s">
        <v>107</v>
      </c>
      <c r="B96" s="57" t="s">
        <v>47</v>
      </c>
      <c r="C96" s="58">
        <v>5712.2979621200002</v>
      </c>
      <c r="D96" s="57" t="s">
        <v>14</v>
      </c>
      <c r="E96" s="57" t="s">
        <v>106</v>
      </c>
    </row>
    <row r="97" spans="1:5" x14ac:dyDescent="0.25">
      <c r="A97" s="57" t="s">
        <v>107</v>
      </c>
      <c r="B97" s="57" t="s">
        <v>47</v>
      </c>
      <c r="C97" s="58">
        <v>4153.0291151499996</v>
      </c>
      <c r="D97" s="57" t="s">
        <v>14</v>
      </c>
      <c r="E97" s="57" t="s">
        <v>106</v>
      </c>
    </row>
    <row r="98" spans="1:5" x14ac:dyDescent="0.25">
      <c r="A98" s="57" t="s">
        <v>107</v>
      </c>
      <c r="B98" s="57" t="s">
        <v>47</v>
      </c>
      <c r="C98" s="58">
        <v>1485369.77352</v>
      </c>
      <c r="D98" s="57" t="s">
        <v>12</v>
      </c>
      <c r="E98" s="57" t="s">
        <v>106</v>
      </c>
    </row>
    <row r="99" spans="1:5" x14ac:dyDescent="0.25">
      <c r="A99" s="57" t="s">
        <v>107</v>
      </c>
      <c r="B99" s="57" t="s">
        <v>47</v>
      </c>
      <c r="C99" s="58">
        <v>59786.242066899998</v>
      </c>
      <c r="D99" s="57" t="s">
        <v>9</v>
      </c>
      <c r="E99" s="57" t="s">
        <v>106</v>
      </c>
    </row>
    <row r="100" spans="1:5" x14ac:dyDescent="0.25">
      <c r="A100" s="57" t="s">
        <v>107</v>
      </c>
      <c r="B100" s="57" t="s">
        <v>47</v>
      </c>
      <c r="C100" s="58">
        <v>480830.38118299999</v>
      </c>
      <c r="D100" s="57" t="s">
        <v>1</v>
      </c>
      <c r="E100" s="57" t="s">
        <v>106</v>
      </c>
    </row>
    <row r="101" spans="1:5" x14ac:dyDescent="0.25">
      <c r="A101" s="57" t="s">
        <v>107</v>
      </c>
      <c r="B101" s="57" t="s">
        <v>47</v>
      </c>
      <c r="C101" s="58">
        <v>227294.99651600001</v>
      </c>
      <c r="D101" s="57" t="s">
        <v>5</v>
      </c>
      <c r="E101" s="57" t="s">
        <v>106</v>
      </c>
    </row>
    <row r="102" spans="1:5" x14ac:dyDescent="0.25">
      <c r="A102" s="57" t="s">
        <v>107</v>
      </c>
      <c r="B102" s="57" t="s">
        <v>47</v>
      </c>
      <c r="C102" s="58">
        <v>2176008.34718</v>
      </c>
      <c r="D102" s="57" t="s">
        <v>2</v>
      </c>
      <c r="E102" s="57" t="s">
        <v>106</v>
      </c>
    </row>
    <row r="103" spans="1:5" x14ac:dyDescent="0.25">
      <c r="A103" s="57" t="s">
        <v>107</v>
      </c>
      <c r="B103" s="57" t="s">
        <v>47</v>
      </c>
      <c r="C103" s="58">
        <v>207878.66677400001</v>
      </c>
      <c r="D103" s="57" t="s">
        <v>11</v>
      </c>
      <c r="E103" s="57" t="s">
        <v>106</v>
      </c>
    </row>
    <row r="104" spans="1:5" x14ac:dyDescent="0.25">
      <c r="A104" s="57" t="s">
        <v>107</v>
      </c>
      <c r="B104" s="57" t="s">
        <v>47</v>
      </c>
      <c r="C104" s="58">
        <v>833124.12699100003</v>
      </c>
      <c r="D104" s="57" t="s">
        <v>1</v>
      </c>
      <c r="E104" s="57" t="s">
        <v>106</v>
      </c>
    </row>
    <row r="105" spans="1:5" x14ac:dyDescent="0.25">
      <c r="A105" s="57" t="s">
        <v>107</v>
      </c>
      <c r="B105" s="57" t="s">
        <v>47</v>
      </c>
      <c r="C105" s="58">
        <v>49869.178085</v>
      </c>
      <c r="D105" s="57" t="s">
        <v>10</v>
      </c>
      <c r="E105" s="57" t="s">
        <v>106</v>
      </c>
    </row>
    <row r="106" spans="1:5" x14ac:dyDescent="0.25">
      <c r="A106" s="57" t="s">
        <v>107</v>
      </c>
      <c r="B106" s="57" t="s">
        <v>47</v>
      </c>
      <c r="C106" s="58">
        <v>363704.484016</v>
      </c>
      <c r="D106" s="57" t="s">
        <v>15</v>
      </c>
      <c r="E106" s="57" t="s">
        <v>106</v>
      </c>
    </row>
    <row r="107" spans="1:5" x14ac:dyDescent="0.25">
      <c r="A107" s="57" t="s">
        <v>107</v>
      </c>
      <c r="B107" s="57" t="s">
        <v>47</v>
      </c>
      <c r="C107" s="58">
        <v>93883.178534999999</v>
      </c>
      <c r="D107" s="57" t="s">
        <v>11</v>
      </c>
      <c r="E107" s="57" t="s">
        <v>106</v>
      </c>
    </row>
    <row r="108" spans="1:5" x14ac:dyDescent="0.25">
      <c r="A108" s="57" t="s">
        <v>107</v>
      </c>
      <c r="B108" s="57" t="s">
        <v>47</v>
      </c>
      <c r="C108" s="58">
        <v>24342.9798376</v>
      </c>
      <c r="D108" s="57" t="s">
        <v>4</v>
      </c>
      <c r="E108" s="57" t="s">
        <v>106</v>
      </c>
    </row>
    <row r="109" spans="1:5" x14ac:dyDescent="0.25">
      <c r="A109" s="57" t="s">
        <v>107</v>
      </c>
      <c r="B109" s="57" t="s">
        <v>47</v>
      </c>
      <c r="C109" s="58">
        <v>29405.500591200002</v>
      </c>
      <c r="D109" s="57" t="s">
        <v>1</v>
      </c>
      <c r="E109" s="57" t="s">
        <v>106</v>
      </c>
    </row>
    <row r="110" spans="1:5" x14ac:dyDescent="0.25">
      <c r="A110" s="57" t="s">
        <v>107</v>
      </c>
      <c r="B110" s="57" t="s">
        <v>47</v>
      </c>
      <c r="C110" s="58">
        <v>47906.2050666</v>
      </c>
      <c r="D110" s="57" t="s">
        <v>4</v>
      </c>
      <c r="E110" s="57" t="s">
        <v>106</v>
      </c>
    </row>
    <row r="111" spans="1:5" x14ac:dyDescent="0.25">
      <c r="A111" s="57" t="s">
        <v>107</v>
      </c>
      <c r="B111" s="57" t="s">
        <v>47</v>
      </c>
      <c r="C111" s="58">
        <v>30932.3812874</v>
      </c>
      <c r="D111" s="57" t="s">
        <v>4</v>
      </c>
      <c r="E111" s="57" t="s">
        <v>106</v>
      </c>
    </row>
    <row r="112" spans="1:5" x14ac:dyDescent="0.25">
      <c r="A112" s="57" t="s">
        <v>107</v>
      </c>
      <c r="B112" s="57" t="s">
        <v>47</v>
      </c>
      <c r="C112" s="58">
        <v>127909.324823</v>
      </c>
      <c r="D112" s="57" t="s">
        <v>1</v>
      </c>
      <c r="E112" s="57" t="s">
        <v>106</v>
      </c>
    </row>
    <row r="113" spans="1:5" x14ac:dyDescent="0.25">
      <c r="A113" s="57" t="s">
        <v>107</v>
      </c>
      <c r="B113" s="57" t="s">
        <v>47</v>
      </c>
      <c r="C113" s="58">
        <v>28756.6616956</v>
      </c>
      <c r="D113" s="57" t="s">
        <v>15</v>
      </c>
      <c r="E113" s="57" t="s">
        <v>106</v>
      </c>
    </row>
    <row r="114" spans="1:5" x14ac:dyDescent="0.25">
      <c r="A114" s="57" t="s">
        <v>107</v>
      </c>
      <c r="B114" s="57" t="s">
        <v>47</v>
      </c>
      <c r="C114" s="58">
        <v>318097.120826</v>
      </c>
      <c r="D114" s="57" t="s">
        <v>15</v>
      </c>
      <c r="E114" s="57" t="s">
        <v>106</v>
      </c>
    </row>
    <row r="115" spans="1:5" x14ac:dyDescent="0.25">
      <c r="A115" s="57" t="s">
        <v>107</v>
      </c>
      <c r="B115" s="57" t="s">
        <v>47</v>
      </c>
      <c r="C115" s="58">
        <v>396576.26065900002</v>
      </c>
      <c r="D115" s="57" t="s">
        <v>5</v>
      </c>
      <c r="E115" s="57" t="s">
        <v>106</v>
      </c>
    </row>
    <row r="116" spans="1:5" x14ac:dyDescent="0.25">
      <c r="A116" s="57" t="s">
        <v>107</v>
      </c>
      <c r="B116" s="57" t="s">
        <v>47</v>
      </c>
      <c r="C116" s="58">
        <v>394770.910791</v>
      </c>
      <c r="D116" s="57" t="s">
        <v>5</v>
      </c>
      <c r="E116" s="57" t="s">
        <v>106</v>
      </c>
    </row>
    <row r="117" spans="1:5" x14ac:dyDescent="0.25">
      <c r="A117" s="57" t="s">
        <v>107</v>
      </c>
      <c r="B117" s="57" t="s">
        <v>47</v>
      </c>
      <c r="C117" s="58">
        <v>49267.001587600003</v>
      </c>
      <c r="D117" s="57" t="s">
        <v>4</v>
      </c>
      <c r="E117" s="57" t="s">
        <v>106</v>
      </c>
    </row>
    <row r="118" spans="1:5" x14ac:dyDescent="0.25">
      <c r="A118" s="57" t="s">
        <v>107</v>
      </c>
      <c r="B118" s="57" t="s">
        <v>47</v>
      </c>
      <c r="C118" s="58">
        <v>196814.342259</v>
      </c>
      <c r="D118" s="57" t="s">
        <v>1</v>
      </c>
      <c r="E118" s="57" t="s">
        <v>106</v>
      </c>
    </row>
    <row r="119" spans="1:5" x14ac:dyDescent="0.25">
      <c r="A119" s="57" t="s">
        <v>107</v>
      </c>
      <c r="B119" s="57" t="s">
        <v>47</v>
      </c>
      <c r="C119" s="58">
        <v>12545.8905304</v>
      </c>
      <c r="D119" s="57" t="s">
        <v>1</v>
      </c>
      <c r="E119" s="57" t="s">
        <v>106</v>
      </c>
    </row>
    <row r="120" spans="1:5" x14ac:dyDescent="0.25">
      <c r="A120" s="57" t="s">
        <v>107</v>
      </c>
      <c r="B120" s="57" t="s">
        <v>47</v>
      </c>
      <c r="C120" s="58">
        <v>8692.7736594399994</v>
      </c>
      <c r="D120" s="57" t="s">
        <v>10</v>
      </c>
      <c r="E120" s="57" t="s">
        <v>106</v>
      </c>
    </row>
    <row r="121" spans="1:5" x14ac:dyDescent="0.25">
      <c r="A121" s="57" t="s">
        <v>107</v>
      </c>
      <c r="B121" s="57" t="s">
        <v>47</v>
      </c>
      <c r="C121" s="58">
        <v>334110.41178199998</v>
      </c>
      <c r="D121" s="57" t="s">
        <v>2</v>
      </c>
      <c r="E121" s="57" t="s">
        <v>106</v>
      </c>
    </row>
    <row r="122" spans="1:5" x14ac:dyDescent="0.25">
      <c r="A122" s="57" t="s">
        <v>107</v>
      </c>
      <c r="B122" s="57" t="s">
        <v>47</v>
      </c>
      <c r="C122" s="58">
        <v>386140.76973100001</v>
      </c>
      <c r="D122" s="57" t="s">
        <v>2</v>
      </c>
      <c r="E122" s="57" t="s">
        <v>106</v>
      </c>
    </row>
    <row r="123" spans="1:5" x14ac:dyDescent="0.25">
      <c r="A123" s="57" t="s">
        <v>107</v>
      </c>
      <c r="B123" s="57" t="s">
        <v>47</v>
      </c>
      <c r="C123" s="58">
        <v>437958.51719400001</v>
      </c>
      <c r="D123" s="57" t="s">
        <v>2</v>
      </c>
      <c r="E123" s="57" t="s">
        <v>106</v>
      </c>
    </row>
    <row r="124" spans="1:5" x14ac:dyDescent="0.25">
      <c r="A124" s="57" t="s">
        <v>107</v>
      </c>
      <c r="B124" s="57" t="s">
        <v>47</v>
      </c>
      <c r="C124" s="58">
        <v>19583.1590173</v>
      </c>
      <c r="D124" s="57" t="s">
        <v>5</v>
      </c>
      <c r="E124" s="57" t="s">
        <v>106</v>
      </c>
    </row>
    <row r="125" spans="1:5" x14ac:dyDescent="0.25">
      <c r="A125" s="57" t="s">
        <v>107</v>
      </c>
      <c r="B125" s="57" t="s">
        <v>47</v>
      </c>
      <c r="C125" s="58">
        <v>85308.070587800001</v>
      </c>
      <c r="D125" s="57" t="s">
        <v>2</v>
      </c>
      <c r="E125" s="57" t="s">
        <v>106</v>
      </c>
    </row>
    <row r="126" spans="1:5" x14ac:dyDescent="0.25">
      <c r="A126" s="57" t="s">
        <v>107</v>
      </c>
      <c r="B126" s="57" t="s">
        <v>47</v>
      </c>
      <c r="C126" s="58">
        <v>745002.38127699995</v>
      </c>
      <c r="D126" s="57" t="s">
        <v>2</v>
      </c>
      <c r="E126" s="57" t="s">
        <v>106</v>
      </c>
    </row>
    <row r="127" spans="1:5" x14ac:dyDescent="0.25">
      <c r="A127" s="57" t="s">
        <v>107</v>
      </c>
      <c r="B127" s="57" t="s">
        <v>47</v>
      </c>
      <c r="C127" s="58">
        <v>43963.205521700002</v>
      </c>
      <c r="D127" s="57" t="s">
        <v>10</v>
      </c>
      <c r="E127" s="57" t="s">
        <v>106</v>
      </c>
    </row>
    <row r="128" spans="1:5" x14ac:dyDescent="0.25">
      <c r="A128" s="57" t="s">
        <v>107</v>
      </c>
      <c r="B128" s="57" t="s">
        <v>47</v>
      </c>
      <c r="C128" s="58">
        <v>43574675.634099998</v>
      </c>
      <c r="D128" s="57" t="s">
        <v>15</v>
      </c>
      <c r="E128" s="57" t="s">
        <v>106</v>
      </c>
    </row>
    <row r="129" spans="1:5" x14ac:dyDescent="0.25">
      <c r="A129" s="57" t="s">
        <v>107</v>
      </c>
      <c r="B129" s="57" t="s">
        <v>47</v>
      </c>
      <c r="C129" s="58">
        <v>100257.096066</v>
      </c>
      <c r="D129" s="57" t="s">
        <v>10</v>
      </c>
      <c r="E129" s="57" t="s">
        <v>106</v>
      </c>
    </row>
    <row r="130" spans="1:5" x14ac:dyDescent="0.25">
      <c r="A130" s="57" t="s">
        <v>107</v>
      </c>
      <c r="B130" s="57" t="s">
        <v>47</v>
      </c>
      <c r="C130" s="58">
        <v>18292.047678200001</v>
      </c>
      <c r="D130" s="57" t="s">
        <v>5</v>
      </c>
      <c r="E130" s="57" t="s">
        <v>106</v>
      </c>
    </row>
    <row r="131" spans="1:5" x14ac:dyDescent="0.25">
      <c r="A131" s="57" t="s">
        <v>106</v>
      </c>
      <c r="B131" s="57" t="s">
        <v>43</v>
      </c>
      <c r="C131" s="58">
        <v>18339.075273099999</v>
      </c>
      <c r="D131" s="57" t="s">
        <v>15</v>
      </c>
      <c r="E131" s="57" t="s">
        <v>107</v>
      </c>
    </row>
    <row r="132" spans="1:5" x14ac:dyDescent="0.25">
      <c r="A132" s="57" t="s">
        <v>106</v>
      </c>
      <c r="B132" s="57" t="s">
        <v>47</v>
      </c>
      <c r="C132" s="58">
        <v>16.464719758400001</v>
      </c>
      <c r="D132" s="57" t="s">
        <v>1</v>
      </c>
      <c r="E132" s="57" t="s">
        <v>107</v>
      </c>
    </row>
    <row r="133" spans="1:5" x14ac:dyDescent="0.25">
      <c r="A133" s="57" t="s">
        <v>106</v>
      </c>
      <c r="B133" s="57" t="s">
        <v>47</v>
      </c>
      <c r="C133" s="58">
        <v>1224.85270502</v>
      </c>
      <c r="D133" s="57" t="s">
        <v>15</v>
      </c>
      <c r="E133" s="57" t="s">
        <v>107</v>
      </c>
    </row>
    <row r="134" spans="1:5" x14ac:dyDescent="0.25">
      <c r="A134" s="57" t="s">
        <v>106</v>
      </c>
      <c r="B134" s="57" t="s">
        <v>47</v>
      </c>
      <c r="C134" s="58">
        <v>92661.997224599996</v>
      </c>
      <c r="D134" s="57" t="s">
        <v>15</v>
      </c>
      <c r="E134" s="57" t="s">
        <v>107</v>
      </c>
    </row>
    <row r="135" spans="1:5" x14ac:dyDescent="0.25">
      <c r="A135" s="57" t="s">
        <v>106</v>
      </c>
      <c r="B135" s="57" t="s">
        <v>39</v>
      </c>
      <c r="C135" s="58">
        <v>6876581.1121899998</v>
      </c>
      <c r="D135" s="57" t="s">
        <v>15</v>
      </c>
      <c r="E135" s="57" t="s">
        <v>107</v>
      </c>
    </row>
    <row r="136" spans="1:5" x14ac:dyDescent="0.25">
      <c r="A136" s="57" t="s">
        <v>106</v>
      </c>
      <c r="B136" s="57" t="s">
        <v>39</v>
      </c>
      <c r="C136" s="58">
        <v>2586302.4256099998</v>
      </c>
      <c r="D136" s="57" t="s">
        <v>15</v>
      </c>
      <c r="E136" s="57" t="s">
        <v>107</v>
      </c>
    </row>
    <row r="137" spans="1:5" x14ac:dyDescent="0.25">
      <c r="A137" s="57" t="s">
        <v>106</v>
      </c>
      <c r="B137" s="57" t="s">
        <v>39</v>
      </c>
      <c r="C137" s="58">
        <v>710521.14150499995</v>
      </c>
      <c r="D137" s="57" t="s">
        <v>15</v>
      </c>
      <c r="E137" s="57" t="s">
        <v>106</v>
      </c>
    </row>
    <row r="138" spans="1:5" x14ac:dyDescent="0.25">
      <c r="A138" s="57" t="s">
        <v>106</v>
      </c>
      <c r="B138" s="57" t="s">
        <v>39</v>
      </c>
      <c r="C138" s="58">
        <v>82434289.648000002</v>
      </c>
      <c r="D138" s="57" t="s">
        <v>0</v>
      </c>
      <c r="E138" s="57" t="s">
        <v>107</v>
      </c>
    </row>
    <row r="139" spans="1:5" x14ac:dyDescent="0.25">
      <c r="A139" s="57" t="s">
        <v>106</v>
      </c>
      <c r="B139" s="57" t="s">
        <v>39</v>
      </c>
      <c r="C139" s="58">
        <v>134590.31332099999</v>
      </c>
      <c r="D139" s="57" t="s">
        <v>4</v>
      </c>
      <c r="E139" s="57" t="s">
        <v>107</v>
      </c>
    </row>
    <row r="140" spans="1:5" x14ac:dyDescent="0.25">
      <c r="A140" s="57" t="s">
        <v>106</v>
      </c>
      <c r="B140" s="57" t="s">
        <v>39</v>
      </c>
      <c r="C140" s="58">
        <v>1222940.07201</v>
      </c>
      <c r="D140" s="57" t="s">
        <v>4</v>
      </c>
      <c r="E140" s="57" t="s">
        <v>107</v>
      </c>
    </row>
    <row r="141" spans="1:5" x14ac:dyDescent="0.25">
      <c r="A141" s="57" t="s">
        <v>106</v>
      </c>
      <c r="B141" s="57" t="s">
        <v>39</v>
      </c>
      <c r="C141" s="58">
        <v>852956.67365000001</v>
      </c>
      <c r="D141" s="57" t="s">
        <v>4</v>
      </c>
      <c r="E141" s="57" t="s">
        <v>107</v>
      </c>
    </row>
    <row r="142" spans="1:5" x14ac:dyDescent="0.25">
      <c r="A142" s="57" t="s">
        <v>106</v>
      </c>
      <c r="B142" s="57" t="s">
        <v>39</v>
      </c>
      <c r="C142" s="58">
        <v>1842479.7192500001</v>
      </c>
      <c r="D142" s="57" t="s">
        <v>4</v>
      </c>
      <c r="E142" s="57" t="s">
        <v>107</v>
      </c>
    </row>
    <row r="143" spans="1:5" x14ac:dyDescent="0.25">
      <c r="A143" s="57" t="s">
        <v>106</v>
      </c>
      <c r="B143" s="57" t="s">
        <v>39</v>
      </c>
      <c r="C143" s="58">
        <v>681602.68588999996</v>
      </c>
      <c r="D143" s="57" t="s">
        <v>4</v>
      </c>
      <c r="E143" s="57" t="s">
        <v>107</v>
      </c>
    </row>
    <row r="144" spans="1:5" x14ac:dyDescent="0.25">
      <c r="A144" s="57" t="s">
        <v>106</v>
      </c>
      <c r="B144" s="57" t="s">
        <v>39</v>
      </c>
      <c r="C144" s="58">
        <v>8515.1389071699996</v>
      </c>
      <c r="D144" s="57" t="s">
        <v>10</v>
      </c>
      <c r="E144" s="57" t="s">
        <v>107</v>
      </c>
    </row>
    <row r="145" spans="1:5" x14ac:dyDescent="0.25">
      <c r="A145" s="57" t="s">
        <v>106</v>
      </c>
      <c r="B145" s="57" t="s">
        <v>39</v>
      </c>
      <c r="C145" s="58">
        <v>2271843.70316</v>
      </c>
      <c r="D145" s="57" t="s">
        <v>2</v>
      </c>
      <c r="E145" s="57" t="s">
        <v>107</v>
      </c>
    </row>
    <row r="146" spans="1:5" x14ac:dyDescent="0.25">
      <c r="A146" s="57" t="s">
        <v>106</v>
      </c>
      <c r="B146" s="57" t="s">
        <v>39</v>
      </c>
      <c r="C146" s="58">
        <v>3287081.6957100001</v>
      </c>
      <c r="D146" s="57" t="s">
        <v>4</v>
      </c>
      <c r="E146" s="57" t="s">
        <v>107</v>
      </c>
    </row>
    <row r="147" spans="1:5" x14ac:dyDescent="0.25">
      <c r="A147" s="57" t="s">
        <v>106</v>
      </c>
      <c r="B147" s="57" t="s">
        <v>39</v>
      </c>
      <c r="C147" s="58">
        <v>17036897.2172</v>
      </c>
      <c r="D147" s="57" t="s">
        <v>2</v>
      </c>
      <c r="E147" s="57" t="s">
        <v>107</v>
      </c>
    </row>
    <row r="148" spans="1:5" x14ac:dyDescent="0.25">
      <c r="A148" s="57" t="s">
        <v>106</v>
      </c>
      <c r="B148" s="57" t="s">
        <v>39</v>
      </c>
      <c r="C148" s="58">
        <v>1196312.61152</v>
      </c>
      <c r="D148" s="57" t="s">
        <v>4</v>
      </c>
      <c r="E148" s="57" t="s">
        <v>107</v>
      </c>
    </row>
    <row r="149" spans="1:5" x14ac:dyDescent="0.25">
      <c r="A149" s="57" t="s">
        <v>106</v>
      </c>
      <c r="B149" s="57" t="s">
        <v>39</v>
      </c>
      <c r="C149" s="58">
        <v>6833944.1007200005</v>
      </c>
      <c r="D149" s="57" t="s">
        <v>2</v>
      </c>
      <c r="E149" s="57" t="s">
        <v>107</v>
      </c>
    </row>
    <row r="150" spans="1:5" x14ac:dyDescent="0.25">
      <c r="A150" s="57" t="s">
        <v>106</v>
      </c>
      <c r="B150" s="57" t="s">
        <v>39</v>
      </c>
      <c r="C150" s="58">
        <v>11119372.2355</v>
      </c>
      <c r="D150" s="57" t="s">
        <v>2</v>
      </c>
      <c r="E150" s="57" t="s">
        <v>107</v>
      </c>
    </row>
    <row r="151" spans="1:5" x14ac:dyDescent="0.25">
      <c r="A151" s="57" t="s">
        <v>106</v>
      </c>
      <c r="B151" s="57" t="s">
        <v>39</v>
      </c>
      <c r="C151" s="58">
        <v>38005287.149400003</v>
      </c>
      <c r="D151" s="57" t="s">
        <v>6</v>
      </c>
      <c r="E151" s="57" t="s">
        <v>107</v>
      </c>
    </row>
    <row r="152" spans="1:5" x14ac:dyDescent="0.25">
      <c r="A152" s="57" t="s">
        <v>106</v>
      </c>
      <c r="B152" s="57" t="s">
        <v>39</v>
      </c>
      <c r="C152" s="58">
        <v>1036391.1096</v>
      </c>
      <c r="D152" s="57" t="s">
        <v>5</v>
      </c>
      <c r="E152" s="57" t="s">
        <v>107</v>
      </c>
    </row>
    <row r="153" spans="1:5" x14ac:dyDescent="0.25">
      <c r="A153" s="57" t="s">
        <v>106</v>
      </c>
      <c r="B153" s="57" t="s">
        <v>39</v>
      </c>
      <c r="C153" s="58">
        <v>4433575.7</v>
      </c>
      <c r="D153" s="57" t="s">
        <v>2</v>
      </c>
      <c r="E153" s="57" t="s">
        <v>107</v>
      </c>
    </row>
    <row r="154" spans="1:5" x14ac:dyDescent="0.25">
      <c r="A154" s="57" t="s">
        <v>106</v>
      </c>
      <c r="B154" s="57" t="s">
        <v>39</v>
      </c>
      <c r="C154" s="58">
        <v>5272706.6140200002</v>
      </c>
      <c r="D154" s="57" t="s">
        <v>2</v>
      </c>
      <c r="E154" s="57" t="s">
        <v>107</v>
      </c>
    </row>
    <row r="155" spans="1:5" x14ac:dyDescent="0.25">
      <c r="A155" s="57" t="s">
        <v>106</v>
      </c>
      <c r="B155" s="57" t="s">
        <v>39</v>
      </c>
      <c r="C155" s="58">
        <v>86155.946154100006</v>
      </c>
      <c r="D155" s="57" t="s">
        <v>15</v>
      </c>
      <c r="E155" s="57" t="s">
        <v>107</v>
      </c>
    </row>
    <row r="156" spans="1:5" x14ac:dyDescent="0.25">
      <c r="A156" s="57" t="s">
        <v>106</v>
      </c>
      <c r="B156" s="57" t="s">
        <v>39</v>
      </c>
      <c r="C156" s="58">
        <v>71800.644644200001</v>
      </c>
      <c r="D156" s="57" t="s">
        <v>11</v>
      </c>
      <c r="E156" s="57" t="s">
        <v>107</v>
      </c>
    </row>
    <row r="157" spans="1:5" x14ac:dyDescent="0.25">
      <c r="A157" s="57" t="s">
        <v>106</v>
      </c>
      <c r="B157" s="57" t="s">
        <v>39</v>
      </c>
      <c r="C157" s="58">
        <v>285186.44993900001</v>
      </c>
      <c r="D157" s="57" t="s">
        <v>12</v>
      </c>
      <c r="E157" s="57" t="s">
        <v>107</v>
      </c>
    </row>
    <row r="158" spans="1:5" x14ac:dyDescent="0.25">
      <c r="A158" s="57" t="s">
        <v>106</v>
      </c>
      <c r="B158" s="57" t="s">
        <v>39</v>
      </c>
      <c r="C158" s="58">
        <v>69495.368258000002</v>
      </c>
      <c r="D158" s="57" t="s">
        <v>12</v>
      </c>
      <c r="E158" s="57" t="s">
        <v>106</v>
      </c>
    </row>
    <row r="159" spans="1:5" x14ac:dyDescent="0.25">
      <c r="A159" s="57" t="s">
        <v>106</v>
      </c>
      <c r="B159" s="57" t="s">
        <v>39</v>
      </c>
      <c r="C159" s="58">
        <v>118701.246099</v>
      </c>
      <c r="D159" s="57" t="s">
        <v>12</v>
      </c>
      <c r="E159" s="57" t="s">
        <v>107</v>
      </c>
    </row>
    <row r="160" spans="1:5" x14ac:dyDescent="0.25">
      <c r="A160" s="57" t="s">
        <v>106</v>
      </c>
      <c r="B160" s="57" t="s">
        <v>39</v>
      </c>
      <c r="C160" s="58">
        <v>286220.236592</v>
      </c>
      <c r="D160" s="57" t="s">
        <v>12</v>
      </c>
      <c r="E160" s="57" t="s">
        <v>106</v>
      </c>
    </row>
    <row r="161" spans="1:5" x14ac:dyDescent="0.25">
      <c r="A161" s="57" t="s">
        <v>106</v>
      </c>
      <c r="B161" s="57" t="s">
        <v>39</v>
      </c>
      <c r="C161" s="58">
        <v>42606.512197099997</v>
      </c>
      <c r="D161" s="57" t="s">
        <v>15</v>
      </c>
      <c r="E161" s="57" t="s">
        <v>106</v>
      </c>
    </row>
    <row r="162" spans="1:5" x14ac:dyDescent="0.25">
      <c r="A162" s="57" t="s">
        <v>106</v>
      </c>
      <c r="B162" s="57" t="s">
        <v>39</v>
      </c>
      <c r="C162" s="58">
        <v>16510438.599300001</v>
      </c>
      <c r="D162" s="57" t="s">
        <v>15</v>
      </c>
      <c r="E162" s="57" t="s">
        <v>107</v>
      </c>
    </row>
    <row r="163" spans="1:5" x14ac:dyDescent="0.25">
      <c r="A163" s="57" t="s">
        <v>106</v>
      </c>
      <c r="B163" s="57" t="s">
        <v>39</v>
      </c>
      <c r="C163" s="58">
        <v>7692958.4953199998</v>
      </c>
      <c r="D163" s="57" t="s">
        <v>15</v>
      </c>
      <c r="E163" s="57" t="s">
        <v>106</v>
      </c>
    </row>
    <row r="164" spans="1:5" x14ac:dyDescent="0.25">
      <c r="A164" s="57" t="s">
        <v>106</v>
      </c>
      <c r="B164" s="57" t="s">
        <v>39</v>
      </c>
      <c r="C164" s="58">
        <v>166730.35290100001</v>
      </c>
      <c r="D164" s="57" t="s">
        <v>15</v>
      </c>
      <c r="E164" s="57" t="s">
        <v>107</v>
      </c>
    </row>
    <row r="165" spans="1:5" x14ac:dyDescent="0.25">
      <c r="A165" s="57" t="s">
        <v>106</v>
      </c>
      <c r="B165" s="57" t="s">
        <v>39</v>
      </c>
      <c r="C165" s="58">
        <v>7964502.4420299996</v>
      </c>
      <c r="D165" s="57" t="s">
        <v>4</v>
      </c>
      <c r="E165" s="57" t="s">
        <v>107</v>
      </c>
    </row>
    <row r="166" spans="1:5" x14ac:dyDescent="0.25">
      <c r="A166" s="57" t="s">
        <v>106</v>
      </c>
      <c r="B166" s="57" t="s">
        <v>39</v>
      </c>
      <c r="C166" s="58">
        <v>253763.886837</v>
      </c>
      <c r="D166" s="57" t="s">
        <v>12</v>
      </c>
      <c r="E166" s="57" t="s">
        <v>107</v>
      </c>
    </row>
    <row r="167" spans="1:5" x14ac:dyDescent="0.25">
      <c r="A167" s="57" t="s">
        <v>106</v>
      </c>
      <c r="B167" s="57" t="s">
        <v>39</v>
      </c>
      <c r="C167" s="58">
        <v>24253.004319600001</v>
      </c>
      <c r="D167" s="57" t="s">
        <v>4</v>
      </c>
      <c r="E167" s="57" t="s">
        <v>107</v>
      </c>
    </row>
    <row r="168" spans="1:5" x14ac:dyDescent="0.25">
      <c r="A168" s="57" t="s">
        <v>106</v>
      </c>
      <c r="B168" s="57" t="s">
        <v>39</v>
      </c>
      <c r="C168" s="58">
        <v>290725.37027900002</v>
      </c>
      <c r="D168" s="57" t="s">
        <v>1</v>
      </c>
      <c r="E168" s="57" t="s">
        <v>107</v>
      </c>
    </row>
    <row r="169" spans="1:5" x14ac:dyDescent="0.25">
      <c r="A169" s="57" t="s">
        <v>106</v>
      </c>
      <c r="B169" s="57" t="s">
        <v>39</v>
      </c>
      <c r="C169" s="58">
        <v>1094143.78939</v>
      </c>
      <c r="D169" s="57" t="s">
        <v>4</v>
      </c>
      <c r="E169" s="57" t="s">
        <v>107</v>
      </c>
    </row>
    <row r="170" spans="1:5" x14ac:dyDescent="0.25">
      <c r="A170" s="57" t="s">
        <v>106</v>
      </c>
      <c r="B170" s="57" t="s">
        <v>39</v>
      </c>
      <c r="C170" s="58">
        <v>186104.34998</v>
      </c>
      <c r="D170" s="57" t="s">
        <v>1</v>
      </c>
      <c r="E170" s="57" t="s">
        <v>107</v>
      </c>
    </row>
    <row r="171" spans="1:5" x14ac:dyDescent="0.25">
      <c r="A171" s="57" t="s">
        <v>106</v>
      </c>
      <c r="B171" s="57" t="s">
        <v>39</v>
      </c>
      <c r="C171" s="58">
        <v>1037877.23809</v>
      </c>
      <c r="D171" s="57" t="s">
        <v>4</v>
      </c>
      <c r="E171" s="57" t="s">
        <v>107</v>
      </c>
    </row>
    <row r="172" spans="1:5" x14ac:dyDescent="0.25">
      <c r="A172" s="57" t="s">
        <v>106</v>
      </c>
      <c r="B172" s="57" t="s">
        <v>39</v>
      </c>
      <c r="C172" s="58">
        <v>96268.905778700006</v>
      </c>
      <c r="D172" s="57" t="s">
        <v>1</v>
      </c>
      <c r="E172" s="57" t="s">
        <v>107</v>
      </c>
    </row>
    <row r="173" spans="1:5" x14ac:dyDescent="0.25">
      <c r="A173" s="57" t="s">
        <v>106</v>
      </c>
      <c r="B173" s="57" t="s">
        <v>39</v>
      </c>
      <c r="C173" s="58">
        <v>246570.01822200001</v>
      </c>
      <c r="D173" s="57" t="s">
        <v>4</v>
      </c>
      <c r="E173" s="57" t="s">
        <v>107</v>
      </c>
    </row>
    <row r="174" spans="1:5" x14ac:dyDescent="0.25">
      <c r="A174" s="57" t="s">
        <v>106</v>
      </c>
      <c r="B174" s="57" t="s">
        <v>39</v>
      </c>
      <c r="C174" s="58">
        <v>2492410.6740299999</v>
      </c>
      <c r="D174" s="57" t="s">
        <v>4</v>
      </c>
      <c r="E174" s="57" t="s">
        <v>107</v>
      </c>
    </row>
    <row r="175" spans="1:5" x14ac:dyDescent="0.25">
      <c r="A175" s="57" t="s">
        <v>106</v>
      </c>
      <c r="B175" s="57" t="s">
        <v>39</v>
      </c>
      <c r="C175" s="58">
        <v>38902.762176600001</v>
      </c>
      <c r="D175" s="57" t="s">
        <v>5</v>
      </c>
      <c r="E175" s="57" t="s">
        <v>107</v>
      </c>
    </row>
    <row r="176" spans="1:5" x14ac:dyDescent="0.25">
      <c r="A176" s="57" t="s">
        <v>106</v>
      </c>
      <c r="B176" s="57" t="s">
        <v>39</v>
      </c>
      <c r="C176" s="58">
        <v>9269.8079708299992</v>
      </c>
      <c r="D176" s="57" t="s">
        <v>5</v>
      </c>
      <c r="E176" s="57" t="s">
        <v>107</v>
      </c>
    </row>
    <row r="177" spans="1:5" x14ac:dyDescent="0.25">
      <c r="A177" s="57" t="s">
        <v>106</v>
      </c>
      <c r="B177" s="57" t="s">
        <v>39</v>
      </c>
      <c r="C177" s="58">
        <v>23055.563650799999</v>
      </c>
      <c r="D177" s="57" t="s">
        <v>5</v>
      </c>
      <c r="E177" s="57" t="s">
        <v>107</v>
      </c>
    </row>
    <row r="178" spans="1:5" x14ac:dyDescent="0.25">
      <c r="A178" s="57" t="s">
        <v>106</v>
      </c>
      <c r="B178" s="57" t="s">
        <v>39</v>
      </c>
      <c r="C178" s="58">
        <v>633681.370093</v>
      </c>
      <c r="D178" s="57" t="s">
        <v>4</v>
      </c>
      <c r="E178" s="57" t="s">
        <v>107</v>
      </c>
    </row>
    <row r="179" spans="1:5" x14ac:dyDescent="0.25">
      <c r="A179" s="57" t="s">
        <v>106</v>
      </c>
      <c r="B179" s="57" t="s">
        <v>39</v>
      </c>
      <c r="C179" s="58">
        <v>1789023.9911700001</v>
      </c>
      <c r="D179" s="57" t="s">
        <v>4</v>
      </c>
      <c r="E179" s="57" t="s">
        <v>107</v>
      </c>
    </row>
    <row r="180" spans="1:5" x14ac:dyDescent="0.25">
      <c r="A180" s="57" t="s">
        <v>106</v>
      </c>
      <c r="B180" s="57" t="s">
        <v>39</v>
      </c>
      <c r="C180" s="58">
        <v>118931.752593</v>
      </c>
      <c r="D180" s="57" t="s">
        <v>5</v>
      </c>
      <c r="E180" s="57" t="s">
        <v>107</v>
      </c>
    </row>
    <row r="181" spans="1:5" x14ac:dyDescent="0.25">
      <c r="A181" s="57" t="s">
        <v>106</v>
      </c>
      <c r="B181" s="57" t="s">
        <v>39</v>
      </c>
      <c r="C181" s="58">
        <v>96228.418370700005</v>
      </c>
      <c r="D181" s="57" t="s">
        <v>5</v>
      </c>
      <c r="E181" s="57" t="s">
        <v>107</v>
      </c>
    </row>
    <row r="182" spans="1:5" x14ac:dyDescent="0.25">
      <c r="A182" s="57" t="s">
        <v>106</v>
      </c>
      <c r="B182" s="57" t="s">
        <v>39</v>
      </c>
      <c r="C182" s="58">
        <v>1224635.3500900001</v>
      </c>
      <c r="D182" s="57" t="s">
        <v>4</v>
      </c>
      <c r="E182" s="57" t="s">
        <v>107</v>
      </c>
    </row>
    <row r="183" spans="1:5" x14ac:dyDescent="0.25">
      <c r="A183" s="57" t="s">
        <v>106</v>
      </c>
      <c r="B183" s="57" t="s">
        <v>39</v>
      </c>
      <c r="C183" s="58">
        <v>1131940.76716</v>
      </c>
      <c r="D183" s="57" t="s">
        <v>4</v>
      </c>
      <c r="E183" s="57" t="s">
        <v>107</v>
      </c>
    </row>
    <row r="184" spans="1:5" x14ac:dyDescent="0.25">
      <c r="A184" s="57" t="s">
        <v>106</v>
      </c>
      <c r="B184" s="57" t="s">
        <v>39</v>
      </c>
      <c r="C184" s="58">
        <v>852925.08187700005</v>
      </c>
      <c r="D184" s="57" t="s">
        <v>4</v>
      </c>
      <c r="E184" s="57" t="s">
        <v>107</v>
      </c>
    </row>
    <row r="185" spans="1:5" x14ac:dyDescent="0.25">
      <c r="A185" s="57" t="s">
        <v>106</v>
      </c>
      <c r="B185" s="57" t="s">
        <v>39</v>
      </c>
      <c r="C185" s="58">
        <v>796546.92074900004</v>
      </c>
      <c r="D185" s="57" t="s">
        <v>4</v>
      </c>
      <c r="E185" s="57" t="s">
        <v>107</v>
      </c>
    </row>
    <row r="186" spans="1:5" x14ac:dyDescent="0.25">
      <c r="A186" s="57" t="s">
        <v>106</v>
      </c>
      <c r="B186" s="57" t="s">
        <v>39</v>
      </c>
      <c r="C186" s="58">
        <v>1318440.39396</v>
      </c>
      <c r="D186" s="57" t="s">
        <v>4</v>
      </c>
      <c r="E186" s="57" t="s">
        <v>107</v>
      </c>
    </row>
    <row r="187" spans="1:5" x14ac:dyDescent="0.25">
      <c r="A187" s="57" t="s">
        <v>106</v>
      </c>
      <c r="B187" s="57" t="s">
        <v>39</v>
      </c>
      <c r="C187" s="58">
        <v>240657.455605</v>
      </c>
      <c r="D187" s="57" t="s">
        <v>4</v>
      </c>
      <c r="E187" s="57" t="s">
        <v>107</v>
      </c>
    </row>
    <row r="188" spans="1:5" x14ac:dyDescent="0.25">
      <c r="A188" s="57" t="s">
        <v>106</v>
      </c>
      <c r="B188" s="57" t="s">
        <v>39</v>
      </c>
      <c r="C188" s="58">
        <v>5733881.89867</v>
      </c>
      <c r="D188" s="57" t="s">
        <v>4</v>
      </c>
      <c r="E188" s="57" t="s">
        <v>107</v>
      </c>
    </row>
    <row r="189" spans="1:5" x14ac:dyDescent="0.25">
      <c r="A189" s="57" t="s">
        <v>106</v>
      </c>
      <c r="B189" s="57" t="s">
        <v>39</v>
      </c>
      <c r="C189" s="58">
        <v>349865.398063</v>
      </c>
      <c r="D189" s="57" t="s">
        <v>4</v>
      </c>
      <c r="E189" s="57" t="s">
        <v>107</v>
      </c>
    </row>
    <row r="190" spans="1:5" x14ac:dyDescent="0.25">
      <c r="A190" s="57" t="s">
        <v>106</v>
      </c>
      <c r="B190" s="57" t="s">
        <v>39</v>
      </c>
      <c r="C190" s="58">
        <v>95655.100342799997</v>
      </c>
      <c r="D190" s="57" t="s">
        <v>4</v>
      </c>
      <c r="E190" s="57" t="s">
        <v>107</v>
      </c>
    </row>
    <row r="191" spans="1:5" x14ac:dyDescent="0.25">
      <c r="A191" s="57" t="s">
        <v>106</v>
      </c>
      <c r="B191" s="57" t="s">
        <v>39</v>
      </c>
      <c r="C191" s="58">
        <v>5491809.3631699998</v>
      </c>
      <c r="D191" s="57" t="s">
        <v>4</v>
      </c>
      <c r="E191" s="57" t="s">
        <v>107</v>
      </c>
    </row>
    <row r="192" spans="1:5" x14ac:dyDescent="0.25">
      <c r="A192" s="57" t="s">
        <v>106</v>
      </c>
      <c r="B192" s="57" t="s">
        <v>39</v>
      </c>
      <c r="C192" s="58">
        <v>3182357.7134699998</v>
      </c>
      <c r="D192" s="57" t="s">
        <v>4</v>
      </c>
      <c r="E192" s="57" t="s">
        <v>107</v>
      </c>
    </row>
    <row r="193" spans="1:5" x14ac:dyDescent="0.25">
      <c r="A193" s="57" t="s">
        <v>106</v>
      </c>
      <c r="B193" s="57" t="s">
        <v>39</v>
      </c>
      <c r="C193" s="58">
        <v>191295.90033900001</v>
      </c>
      <c r="D193" s="57" t="s">
        <v>4</v>
      </c>
      <c r="E193" s="57" t="s">
        <v>107</v>
      </c>
    </row>
    <row r="194" spans="1:5" x14ac:dyDescent="0.25">
      <c r="A194" s="57" t="s">
        <v>106</v>
      </c>
      <c r="B194" s="57" t="s">
        <v>39</v>
      </c>
      <c r="C194" s="58">
        <v>2518261.9549799999</v>
      </c>
      <c r="D194" s="57" t="s">
        <v>4</v>
      </c>
      <c r="E194" s="57" t="s">
        <v>107</v>
      </c>
    </row>
    <row r="195" spans="1:5" x14ac:dyDescent="0.25">
      <c r="A195" s="57" t="s">
        <v>106</v>
      </c>
      <c r="B195" s="57" t="s">
        <v>39</v>
      </c>
      <c r="C195" s="58">
        <v>148499.10956099999</v>
      </c>
      <c r="D195" s="57" t="s">
        <v>4</v>
      </c>
      <c r="E195" s="57" t="s">
        <v>107</v>
      </c>
    </row>
    <row r="196" spans="1:5" x14ac:dyDescent="0.25">
      <c r="A196" s="57" t="s">
        <v>106</v>
      </c>
      <c r="B196" s="57" t="s">
        <v>39</v>
      </c>
      <c r="C196" s="58">
        <v>651970.52353200002</v>
      </c>
      <c r="D196" s="57" t="s">
        <v>4</v>
      </c>
      <c r="E196" s="57" t="s">
        <v>107</v>
      </c>
    </row>
    <row r="197" spans="1:5" x14ac:dyDescent="0.25">
      <c r="A197" s="57" t="s">
        <v>106</v>
      </c>
      <c r="B197" s="57" t="s">
        <v>39</v>
      </c>
      <c r="C197" s="58">
        <v>7689046.7963699996</v>
      </c>
      <c r="D197" s="57" t="s">
        <v>2</v>
      </c>
      <c r="E197" s="57" t="s">
        <v>107</v>
      </c>
    </row>
    <row r="198" spans="1:5" x14ac:dyDescent="0.25">
      <c r="A198" s="57" t="s">
        <v>106</v>
      </c>
      <c r="B198" s="57" t="s">
        <v>39</v>
      </c>
      <c r="C198" s="58">
        <v>2523958.9502300001</v>
      </c>
      <c r="D198" s="57" t="s">
        <v>4</v>
      </c>
      <c r="E198" s="57" t="s">
        <v>107</v>
      </c>
    </row>
    <row r="199" spans="1:5" x14ac:dyDescent="0.25">
      <c r="A199" s="57" t="s">
        <v>106</v>
      </c>
      <c r="B199" s="57" t="s">
        <v>39</v>
      </c>
      <c r="C199" s="58">
        <v>3472303.8617500002</v>
      </c>
      <c r="D199" s="57" t="s">
        <v>4</v>
      </c>
      <c r="E199" s="57" t="s">
        <v>107</v>
      </c>
    </row>
    <row r="200" spans="1:5" x14ac:dyDescent="0.25">
      <c r="A200" s="57" t="s">
        <v>106</v>
      </c>
      <c r="B200" s="57" t="s">
        <v>39</v>
      </c>
      <c r="C200" s="58">
        <v>58650.189819599997</v>
      </c>
      <c r="D200" s="57" t="s">
        <v>14</v>
      </c>
      <c r="E200" s="57" t="s">
        <v>107</v>
      </c>
    </row>
    <row r="201" spans="1:5" x14ac:dyDescent="0.25">
      <c r="A201" s="57" t="s">
        <v>106</v>
      </c>
      <c r="B201" s="57" t="s">
        <v>39</v>
      </c>
      <c r="C201" s="58">
        <v>26494526.605700001</v>
      </c>
      <c r="D201" s="57" t="s">
        <v>15</v>
      </c>
      <c r="E201" s="57" t="s">
        <v>106</v>
      </c>
    </row>
    <row r="202" spans="1:5" x14ac:dyDescent="0.25">
      <c r="A202" s="57" t="s">
        <v>106</v>
      </c>
      <c r="B202" s="57" t="s">
        <v>39</v>
      </c>
      <c r="C202" s="58">
        <v>87755343.392399997</v>
      </c>
      <c r="D202" s="57" t="s">
        <v>15</v>
      </c>
      <c r="E202" s="57" t="s">
        <v>107</v>
      </c>
    </row>
    <row r="203" spans="1:5" x14ac:dyDescent="0.25">
      <c r="A203" s="57" t="s">
        <v>106</v>
      </c>
      <c r="B203" s="57" t="s">
        <v>39</v>
      </c>
      <c r="C203" s="58">
        <v>10826431.7895</v>
      </c>
      <c r="D203" s="57" t="s">
        <v>15</v>
      </c>
      <c r="E203" s="57" t="s">
        <v>107</v>
      </c>
    </row>
    <row r="204" spans="1:5" x14ac:dyDescent="0.25">
      <c r="A204" s="57" t="s">
        <v>106</v>
      </c>
      <c r="B204" s="57" t="s">
        <v>39</v>
      </c>
      <c r="C204" s="58">
        <v>385107.95699600002</v>
      </c>
      <c r="D204" s="57" t="s">
        <v>10</v>
      </c>
      <c r="E204" s="57" t="s">
        <v>107</v>
      </c>
    </row>
    <row r="205" spans="1:5" x14ac:dyDescent="0.25">
      <c r="A205" s="57" t="s">
        <v>106</v>
      </c>
      <c r="B205" s="57" t="s">
        <v>39</v>
      </c>
      <c r="C205" s="58">
        <v>1062830.5395599999</v>
      </c>
      <c r="D205" s="57" t="s">
        <v>4</v>
      </c>
      <c r="E205" s="57" t="s">
        <v>107</v>
      </c>
    </row>
    <row r="206" spans="1:5" x14ac:dyDescent="0.25">
      <c r="A206" s="57" t="s">
        <v>106</v>
      </c>
      <c r="B206" s="57" t="s">
        <v>39</v>
      </c>
      <c r="C206" s="58">
        <v>62025.152060100001</v>
      </c>
      <c r="D206" s="57" t="s">
        <v>1</v>
      </c>
      <c r="E206" s="57" t="s">
        <v>107</v>
      </c>
    </row>
    <row r="207" spans="1:5" x14ac:dyDescent="0.25">
      <c r="A207" s="57" t="s">
        <v>106</v>
      </c>
      <c r="B207" s="57" t="s">
        <v>39</v>
      </c>
      <c r="C207" s="58">
        <v>298399.39732799999</v>
      </c>
      <c r="D207" s="57" t="s">
        <v>4</v>
      </c>
      <c r="E207" s="57" t="s">
        <v>107</v>
      </c>
    </row>
    <row r="208" spans="1:5" x14ac:dyDescent="0.25">
      <c r="A208" s="57" t="s">
        <v>106</v>
      </c>
      <c r="B208" s="57" t="s">
        <v>39</v>
      </c>
      <c r="C208" s="58">
        <v>107884.980342</v>
      </c>
      <c r="D208" s="57" t="s">
        <v>4</v>
      </c>
      <c r="E208" s="57" t="s">
        <v>107</v>
      </c>
    </row>
    <row r="209" spans="1:5" x14ac:dyDescent="0.25">
      <c r="A209" s="57" t="s">
        <v>106</v>
      </c>
      <c r="B209" s="57" t="s">
        <v>39</v>
      </c>
      <c r="C209" s="58">
        <v>15610068.444700001</v>
      </c>
      <c r="D209" s="57" t="s">
        <v>1</v>
      </c>
      <c r="E209" s="57" t="s">
        <v>107</v>
      </c>
    </row>
    <row r="210" spans="1:5" x14ac:dyDescent="0.25">
      <c r="A210" s="57" t="s">
        <v>106</v>
      </c>
      <c r="B210" s="57" t="s">
        <v>39</v>
      </c>
      <c r="C210" s="58">
        <v>5754206.7202300001</v>
      </c>
      <c r="D210" s="57" t="s">
        <v>1</v>
      </c>
      <c r="E210" s="57" t="s">
        <v>107</v>
      </c>
    </row>
    <row r="211" spans="1:5" x14ac:dyDescent="0.25">
      <c r="A211" s="57" t="s">
        <v>106</v>
      </c>
      <c r="B211" s="57" t="s">
        <v>39</v>
      </c>
      <c r="C211" s="58">
        <v>403336.15776099998</v>
      </c>
      <c r="D211" s="57" t="s">
        <v>5</v>
      </c>
      <c r="E211" s="57" t="s">
        <v>107</v>
      </c>
    </row>
    <row r="212" spans="1:5" x14ac:dyDescent="0.25">
      <c r="A212" s="57" t="s">
        <v>106</v>
      </c>
      <c r="B212" s="57" t="s">
        <v>39</v>
      </c>
      <c r="C212" s="58">
        <v>1375928.2325800001</v>
      </c>
      <c r="D212" s="57" t="s">
        <v>4</v>
      </c>
      <c r="E212" s="57" t="s">
        <v>107</v>
      </c>
    </row>
    <row r="213" spans="1:5" x14ac:dyDescent="0.25">
      <c r="A213" s="57" t="s">
        <v>106</v>
      </c>
      <c r="B213" s="57" t="s">
        <v>39</v>
      </c>
      <c r="C213" s="58">
        <v>252241.346575</v>
      </c>
      <c r="D213" s="57" t="s">
        <v>4</v>
      </c>
      <c r="E213" s="57" t="s">
        <v>107</v>
      </c>
    </row>
    <row r="214" spans="1:5" x14ac:dyDescent="0.25">
      <c r="A214" s="57" t="s">
        <v>106</v>
      </c>
      <c r="B214" s="57" t="s">
        <v>39</v>
      </c>
      <c r="C214" s="58">
        <v>143106.46312999999</v>
      </c>
      <c r="D214" s="57" t="s">
        <v>6</v>
      </c>
      <c r="E214" s="57" t="s">
        <v>107</v>
      </c>
    </row>
    <row r="215" spans="1:5" x14ac:dyDescent="0.25">
      <c r="A215" s="57" t="s">
        <v>106</v>
      </c>
      <c r="B215" s="57" t="s">
        <v>39</v>
      </c>
      <c r="C215" s="58">
        <v>21568.6709018</v>
      </c>
      <c r="D215" s="57" t="s">
        <v>6</v>
      </c>
      <c r="E215" s="57" t="s">
        <v>107</v>
      </c>
    </row>
    <row r="216" spans="1:5" x14ac:dyDescent="0.25">
      <c r="A216" s="57" t="s">
        <v>106</v>
      </c>
      <c r="B216" s="57" t="s">
        <v>39</v>
      </c>
      <c r="C216" s="58">
        <v>37541.595986100001</v>
      </c>
      <c r="D216" s="57" t="s">
        <v>6</v>
      </c>
      <c r="E216" s="57" t="s">
        <v>107</v>
      </c>
    </row>
    <row r="217" spans="1:5" x14ac:dyDescent="0.25">
      <c r="A217" s="57" t="s">
        <v>106</v>
      </c>
      <c r="B217" s="57" t="s">
        <v>39</v>
      </c>
      <c r="C217" s="58">
        <v>509023.33996900002</v>
      </c>
      <c r="D217" s="57" t="s">
        <v>12</v>
      </c>
      <c r="E217" s="57" t="s">
        <v>106</v>
      </c>
    </row>
    <row r="218" spans="1:5" x14ac:dyDescent="0.25">
      <c r="A218" s="57" t="s">
        <v>106</v>
      </c>
      <c r="B218" s="57" t="s">
        <v>39</v>
      </c>
      <c r="C218" s="58">
        <v>500499.5515</v>
      </c>
      <c r="D218" s="57" t="s">
        <v>12</v>
      </c>
      <c r="E218" s="57" t="s">
        <v>107</v>
      </c>
    </row>
    <row r="219" spans="1:5" x14ac:dyDescent="0.25">
      <c r="A219" s="57" t="s">
        <v>106</v>
      </c>
      <c r="B219" s="57" t="s">
        <v>39</v>
      </c>
      <c r="C219" s="58">
        <v>2039616.6910399999</v>
      </c>
      <c r="D219" s="57" t="s">
        <v>1</v>
      </c>
      <c r="E219" s="57" t="s">
        <v>107</v>
      </c>
    </row>
    <row r="220" spans="1:5" x14ac:dyDescent="0.25">
      <c r="A220" s="57" t="s">
        <v>106</v>
      </c>
      <c r="B220" s="57" t="s">
        <v>39</v>
      </c>
      <c r="C220" s="58">
        <v>34660870.991999999</v>
      </c>
      <c r="D220" s="57" t="s">
        <v>2</v>
      </c>
      <c r="E220" s="57" t="s">
        <v>107</v>
      </c>
    </row>
    <row r="221" spans="1:5" x14ac:dyDescent="0.25">
      <c r="A221" s="57" t="s">
        <v>106</v>
      </c>
      <c r="B221" s="57" t="s">
        <v>39</v>
      </c>
      <c r="C221" s="58">
        <v>602989.89994799998</v>
      </c>
      <c r="D221" s="57" t="s">
        <v>1</v>
      </c>
      <c r="E221" s="57" t="s">
        <v>107</v>
      </c>
    </row>
    <row r="222" spans="1:5" x14ac:dyDescent="0.25">
      <c r="A222" s="57" t="s">
        <v>106</v>
      </c>
      <c r="B222" s="57" t="s">
        <v>39</v>
      </c>
      <c r="C222" s="58">
        <v>221186.125027</v>
      </c>
      <c r="D222" s="57" t="s">
        <v>10</v>
      </c>
      <c r="E222" s="57" t="s">
        <v>107</v>
      </c>
    </row>
    <row r="223" spans="1:5" x14ac:dyDescent="0.25">
      <c r="A223" s="57" t="s">
        <v>106</v>
      </c>
      <c r="B223" s="57" t="s">
        <v>39</v>
      </c>
      <c r="C223" s="58">
        <v>33729136.785800003</v>
      </c>
      <c r="D223" s="57" t="s">
        <v>2</v>
      </c>
      <c r="E223" s="57" t="s">
        <v>107</v>
      </c>
    </row>
    <row r="224" spans="1:5" x14ac:dyDescent="0.25">
      <c r="A224" s="57" t="s">
        <v>106</v>
      </c>
      <c r="B224" s="57" t="s">
        <v>39</v>
      </c>
      <c r="C224" s="58">
        <v>12744189.838099999</v>
      </c>
      <c r="D224" s="57" t="s">
        <v>2</v>
      </c>
      <c r="E224" s="57" t="s">
        <v>107</v>
      </c>
    </row>
    <row r="225" spans="1:5" x14ac:dyDescent="0.25">
      <c r="A225" s="57" t="s">
        <v>106</v>
      </c>
      <c r="B225" s="57" t="s">
        <v>39</v>
      </c>
      <c r="C225" s="58">
        <v>86413.072922799998</v>
      </c>
      <c r="D225" s="57" t="s">
        <v>1</v>
      </c>
      <c r="E225" s="57" t="s">
        <v>107</v>
      </c>
    </row>
    <row r="226" spans="1:5" x14ac:dyDescent="0.25">
      <c r="A226" s="57" t="s">
        <v>106</v>
      </c>
      <c r="B226" s="57" t="s">
        <v>39</v>
      </c>
      <c r="C226" s="58">
        <v>985327.39631500002</v>
      </c>
      <c r="D226" s="57" t="s">
        <v>4</v>
      </c>
      <c r="E226" s="57" t="s">
        <v>107</v>
      </c>
    </row>
    <row r="227" spans="1:5" x14ac:dyDescent="0.25">
      <c r="A227" s="57" t="s">
        <v>106</v>
      </c>
      <c r="B227" s="57" t="s">
        <v>39</v>
      </c>
      <c r="C227" s="58">
        <v>50679.599120999999</v>
      </c>
      <c r="D227" s="57" t="s">
        <v>1</v>
      </c>
      <c r="E227" s="57" t="s">
        <v>107</v>
      </c>
    </row>
    <row r="228" spans="1:5" x14ac:dyDescent="0.25">
      <c r="A228" s="57" t="s">
        <v>106</v>
      </c>
      <c r="B228" s="57" t="s">
        <v>39</v>
      </c>
      <c r="C228" s="58">
        <v>1137828.8134600001</v>
      </c>
      <c r="D228" s="57" t="s">
        <v>4</v>
      </c>
      <c r="E228" s="57" t="s">
        <v>107</v>
      </c>
    </row>
    <row r="229" spans="1:5" x14ac:dyDescent="0.25">
      <c r="A229" s="57" t="s">
        <v>106</v>
      </c>
      <c r="B229" s="57" t="s">
        <v>39</v>
      </c>
      <c r="C229" s="58">
        <v>30085.789323699999</v>
      </c>
      <c r="D229" s="57" t="s">
        <v>4</v>
      </c>
      <c r="E229" s="57" t="s">
        <v>107</v>
      </c>
    </row>
    <row r="230" spans="1:5" x14ac:dyDescent="0.25">
      <c r="A230" s="57" t="s">
        <v>106</v>
      </c>
      <c r="B230" s="57" t="s">
        <v>39</v>
      </c>
      <c r="C230" s="58">
        <v>18354.334574699998</v>
      </c>
      <c r="D230" s="57" t="s">
        <v>5</v>
      </c>
      <c r="E230" s="57" t="s">
        <v>107</v>
      </c>
    </row>
    <row r="231" spans="1:5" x14ac:dyDescent="0.25">
      <c r="A231" s="57" t="s">
        <v>106</v>
      </c>
      <c r="B231" s="57" t="s">
        <v>39</v>
      </c>
      <c r="C231" s="58">
        <v>52916.8025022</v>
      </c>
      <c r="D231" s="57" t="s">
        <v>5</v>
      </c>
      <c r="E231" s="57" t="s">
        <v>107</v>
      </c>
    </row>
    <row r="232" spans="1:5" x14ac:dyDescent="0.25">
      <c r="A232" s="57" t="s">
        <v>106</v>
      </c>
      <c r="B232" s="57" t="s">
        <v>39</v>
      </c>
      <c r="C232" s="58">
        <v>141162.39648600001</v>
      </c>
      <c r="D232" s="57" t="s">
        <v>5</v>
      </c>
      <c r="E232" s="57" t="s">
        <v>107</v>
      </c>
    </row>
    <row r="233" spans="1:5" x14ac:dyDescent="0.25">
      <c r="A233" s="57" t="s">
        <v>106</v>
      </c>
      <c r="B233" s="57" t="s">
        <v>39</v>
      </c>
      <c r="C233" s="58">
        <v>39136.981760800001</v>
      </c>
      <c r="D233" s="57" t="s">
        <v>6</v>
      </c>
      <c r="E233" s="57" t="s">
        <v>107</v>
      </c>
    </row>
    <row r="234" spans="1:5" x14ac:dyDescent="0.25">
      <c r="A234" s="57" t="s">
        <v>106</v>
      </c>
      <c r="B234" s="57" t="s">
        <v>39</v>
      </c>
      <c r="C234" s="58">
        <v>37558.8533217</v>
      </c>
      <c r="D234" s="57" t="s">
        <v>5</v>
      </c>
      <c r="E234" s="57" t="s">
        <v>107</v>
      </c>
    </row>
    <row r="235" spans="1:5" x14ac:dyDescent="0.25">
      <c r="A235" s="57" t="s">
        <v>106</v>
      </c>
      <c r="B235" s="57" t="s">
        <v>39</v>
      </c>
      <c r="C235" s="58">
        <v>64992.733942600004</v>
      </c>
      <c r="D235" s="57" t="s">
        <v>10</v>
      </c>
      <c r="E235" s="57" t="s">
        <v>107</v>
      </c>
    </row>
    <row r="236" spans="1:5" x14ac:dyDescent="0.25">
      <c r="A236" s="57" t="s">
        <v>106</v>
      </c>
      <c r="B236" s="57" t="s">
        <v>39</v>
      </c>
      <c r="C236" s="58">
        <v>967941.49387200002</v>
      </c>
      <c r="D236" s="57" t="s">
        <v>4</v>
      </c>
      <c r="E236" s="57" t="s">
        <v>107</v>
      </c>
    </row>
    <row r="237" spans="1:5" x14ac:dyDescent="0.25">
      <c r="A237" s="57" t="s">
        <v>106</v>
      </c>
      <c r="B237" s="57" t="s">
        <v>39</v>
      </c>
      <c r="C237" s="58">
        <v>179159.65893199999</v>
      </c>
      <c r="D237" s="57" t="s">
        <v>10</v>
      </c>
      <c r="E237" s="57" t="s">
        <v>107</v>
      </c>
    </row>
    <row r="238" spans="1:5" x14ac:dyDescent="0.25">
      <c r="A238" s="57" t="s">
        <v>106</v>
      </c>
      <c r="B238" s="57" t="s">
        <v>39</v>
      </c>
      <c r="C238" s="58">
        <v>4821398.0511699999</v>
      </c>
      <c r="D238" s="57" t="s">
        <v>4</v>
      </c>
      <c r="E238" s="57" t="s">
        <v>107</v>
      </c>
    </row>
    <row r="239" spans="1:5" x14ac:dyDescent="0.25">
      <c r="A239" s="57" t="s">
        <v>106</v>
      </c>
      <c r="B239" s="57" t="s">
        <v>39</v>
      </c>
      <c r="C239" s="58">
        <v>48017.355976600003</v>
      </c>
      <c r="D239" s="57" t="s">
        <v>14</v>
      </c>
      <c r="E239" s="57" t="s">
        <v>106</v>
      </c>
    </row>
    <row r="240" spans="1:5" x14ac:dyDescent="0.25">
      <c r="A240" s="57" t="s">
        <v>106</v>
      </c>
      <c r="B240" s="57" t="s">
        <v>39</v>
      </c>
      <c r="C240" s="58">
        <v>43858649.899800003</v>
      </c>
      <c r="D240" s="57" t="s">
        <v>15</v>
      </c>
      <c r="E240" s="57" t="s">
        <v>107</v>
      </c>
    </row>
    <row r="241" spans="1:5" x14ac:dyDescent="0.25">
      <c r="A241" s="57" t="s">
        <v>106</v>
      </c>
      <c r="B241" s="57" t="s">
        <v>39</v>
      </c>
      <c r="C241" s="58">
        <v>11422968.488299999</v>
      </c>
      <c r="D241" s="57" t="s">
        <v>15</v>
      </c>
      <c r="E241" s="57" t="s">
        <v>106</v>
      </c>
    </row>
    <row r="242" spans="1:5" x14ac:dyDescent="0.25">
      <c r="A242" s="57" t="s">
        <v>106</v>
      </c>
      <c r="B242" s="57" t="s">
        <v>39</v>
      </c>
      <c r="C242" s="58">
        <v>361.70635643100002</v>
      </c>
      <c r="D242" s="57" t="s">
        <v>14</v>
      </c>
      <c r="E242" s="57" t="s">
        <v>107</v>
      </c>
    </row>
    <row r="243" spans="1:5" x14ac:dyDescent="0.25">
      <c r="A243" s="57" t="s">
        <v>106</v>
      </c>
      <c r="B243" s="57" t="s">
        <v>39</v>
      </c>
      <c r="C243" s="58">
        <v>25186.775556600001</v>
      </c>
      <c r="D243" s="57" t="s">
        <v>14</v>
      </c>
      <c r="E243" s="57" t="s">
        <v>106</v>
      </c>
    </row>
    <row r="244" spans="1:5" x14ac:dyDescent="0.25">
      <c r="A244" s="57" t="s">
        <v>106</v>
      </c>
      <c r="B244" s="57" t="s">
        <v>39</v>
      </c>
      <c r="C244" s="58">
        <v>784886.00441399997</v>
      </c>
      <c r="D244" s="57" t="s">
        <v>4</v>
      </c>
      <c r="E244" s="57" t="s">
        <v>107</v>
      </c>
    </row>
    <row r="245" spans="1:5" x14ac:dyDescent="0.25">
      <c r="A245" s="57" t="s">
        <v>106</v>
      </c>
      <c r="B245" s="57" t="s">
        <v>39</v>
      </c>
      <c r="C245" s="58">
        <v>76404.094890599998</v>
      </c>
      <c r="D245" s="57" t="s">
        <v>1</v>
      </c>
      <c r="E245" s="57" t="s">
        <v>107</v>
      </c>
    </row>
    <row r="246" spans="1:5" x14ac:dyDescent="0.25">
      <c r="A246" s="57" t="s">
        <v>106</v>
      </c>
      <c r="B246" s="57" t="s">
        <v>39</v>
      </c>
      <c r="C246" s="58">
        <v>60052.091980999998</v>
      </c>
      <c r="D246" s="57" t="s">
        <v>12</v>
      </c>
      <c r="E246" s="57" t="s">
        <v>107</v>
      </c>
    </row>
    <row r="247" spans="1:5" x14ac:dyDescent="0.25">
      <c r="A247" s="57" t="s">
        <v>106</v>
      </c>
      <c r="B247" s="57" t="s">
        <v>39</v>
      </c>
      <c r="C247" s="58">
        <v>91305.407314900003</v>
      </c>
      <c r="D247" s="57" t="s">
        <v>12</v>
      </c>
      <c r="E247" s="57" t="s">
        <v>106</v>
      </c>
    </row>
    <row r="248" spans="1:5" x14ac:dyDescent="0.25">
      <c r="A248" s="57" t="s">
        <v>106</v>
      </c>
      <c r="B248" s="57" t="s">
        <v>39</v>
      </c>
      <c r="C248" s="58">
        <v>911962.63991599996</v>
      </c>
      <c r="D248" s="57" t="s">
        <v>15</v>
      </c>
      <c r="E248" s="57" t="s">
        <v>107</v>
      </c>
    </row>
    <row r="249" spans="1:5" x14ac:dyDescent="0.25">
      <c r="A249" s="57" t="s">
        <v>106</v>
      </c>
      <c r="B249" s="57" t="s">
        <v>39</v>
      </c>
      <c r="C249" s="58">
        <v>7998830.1259500002</v>
      </c>
      <c r="D249" s="57" t="s">
        <v>15</v>
      </c>
      <c r="E249" s="57" t="s">
        <v>106</v>
      </c>
    </row>
    <row r="250" spans="1:5" x14ac:dyDescent="0.25">
      <c r="A250" s="57" t="s">
        <v>106</v>
      </c>
      <c r="B250" s="57" t="s">
        <v>39</v>
      </c>
      <c r="C250" s="58">
        <v>140263.25468799999</v>
      </c>
      <c r="D250" s="57" t="s">
        <v>5</v>
      </c>
      <c r="E250" s="57" t="s">
        <v>107</v>
      </c>
    </row>
    <row r="251" spans="1:5" x14ac:dyDescent="0.25">
      <c r="A251" s="57" t="s">
        <v>106</v>
      </c>
      <c r="B251" s="57" t="s">
        <v>39</v>
      </c>
      <c r="C251" s="58">
        <v>190072.36647000001</v>
      </c>
      <c r="D251" s="57" t="s">
        <v>5</v>
      </c>
      <c r="E251" s="57" t="s">
        <v>107</v>
      </c>
    </row>
    <row r="252" spans="1:5" x14ac:dyDescent="0.25">
      <c r="A252" s="57" t="s">
        <v>106</v>
      </c>
      <c r="B252" s="57" t="s">
        <v>39</v>
      </c>
      <c r="C252" s="58">
        <v>372857.34890899999</v>
      </c>
      <c r="D252" s="57" t="s">
        <v>5</v>
      </c>
      <c r="E252" s="57" t="s">
        <v>107</v>
      </c>
    </row>
    <row r="253" spans="1:5" x14ac:dyDescent="0.25">
      <c r="A253" s="57" t="s">
        <v>106</v>
      </c>
      <c r="B253" s="57" t="s">
        <v>39</v>
      </c>
      <c r="C253" s="58">
        <v>187300.94434099999</v>
      </c>
      <c r="D253" s="57" t="s">
        <v>5</v>
      </c>
      <c r="E253" s="57" t="s">
        <v>107</v>
      </c>
    </row>
    <row r="254" spans="1:5" x14ac:dyDescent="0.25">
      <c r="A254" s="57" t="s">
        <v>106</v>
      </c>
      <c r="B254" s="57" t="s">
        <v>39</v>
      </c>
      <c r="C254" s="58">
        <v>810972.68212500005</v>
      </c>
      <c r="D254" s="57" t="s">
        <v>5</v>
      </c>
      <c r="E254" s="57" t="s">
        <v>107</v>
      </c>
    </row>
    <row r="255" spans="1:5" x14ac:dyDescent="0.25">
      <c r="A255" s="57" t="s">
        <v>106</v>
      </c>
      <c r="B255" s="57" t="s">
        <v>39</v>
      </c>
      <c r="C255" s="58">
        <v>420985.548373</v>
      </c>
      <c r="D255" s="57" t="s">
        <v>4</v>
      </c>
      <c r="E255" s="57" t="s">
        <v>107</v>
      </c>
    </row>
    <row r="256" spans="1:5" x14ac:dyDescent="0.25">
      <c r="A256" s="57" t="s">
        <v>106</v>
      </c>
      <c r="B256" s="57" t="s">
        <v>39</v>
      </c>
      <c r="C256" s="58">
        <v>730007.23681799998</v>
      </c>
      <c r="D256" s="57" t="s">
        <v>5</v>
      </c>
      <c r="E256" s="57" t="s">
        <v>107</v>
      </c>
    </row>
    <row r="257" spans="1:5" x14ac:dyDescent="0.25">
      <c r="A257" s="57" t="s">
        <v>106</v>
      </c>
      <c r="B257" s="57" t="s">
        <v>39</v>
      </c>
      <c r="C257" s="58">
        <v>147434.25304499999</v>
      </c>
      <c r="D257" s="57" t="s">
        <v>5</v>
      </c>
      <c r="E257" s="57" t="s">
        <v>107</v>
      </c>
    </row>
    <row r="258" spans="1:5" x14ac:dyDescent="0.25">
      <c r="A258" s="57" t="s">
        <v>106</v>
      </c>
      <c r="B258" s="57" t="s">
        <v>39</v>
      </c>
      <c r="C258" s="58">
        <v>35639.462046300003</v>
      </c>
      <c r="D258" s="57" t="s">
        <v>5</v>
      </c>
      <c r="E258" s="57" t="s">
        <v>107</v>
      </c>
    </row>
    <row r="259" spans="1:5" x14ac:dyDescent="0.25">
      <c r="A259" s="57" t="s">
        <v>106</v>
      </c>
      <c r="B259" s="57" t="s">
        <v>39</v>
      </c>
      <c r="C259" s="58">
        <v>22000.228979799998</v>
      </c>
      <c r="D259" s="57" t="s">
        <v>5</v>
      </c>
      <c r="E259" s="57" t="s">
        <v>107</v>
      </c>
    </row>
    <row r="260" spans="1:5" x14ac:dyDescent="0.25">
      <c r="A260" s="57" t="s">
        <v>106</v>
      </c>
      <c r="B260" s="57" t="s">
        <v>39</v>
      </c>
      <c r="C260" s="58">
        <v>216540.34791700001</v>
      </c>
      <c r="D260" s="57" t="s">
        <v>5</v>
      </c>
      <c r="E260" s="57" t="s">
        <v>107</v>
      </c>
    </row>
    <row r="261" spans="1:5" x14ac:dyDescent="0.25">
      <c r="A261" s="57" t="s">
        <v>106</v>
      </c>
      <c r="B261" s="57" t="s">
        <v>39</v>
      </c>
      <c r="C261" s="58">
        <v>112536.151145</v>
      </c>
      <c r="D261" s="57" t="s">
        <v>5</v>
      </c>
      <c r="E261" s="57" t="s">
        <v>107</v>
      </c>
    </row>
    <row r="262" spans="1:5" x14ac:dyDescent="0.25">
      <c r="A262" s="57" t="s">
        <v>106</v>
      </c>
      <c r="B262" s="57" t="s">
        <v>39</v>
      </c>
      <c r="C262" s="58">
        <v>537576.01486999996</v>
      </c>
      <c r="D262" s="57" t="s">
        <v>5</v>
      </c>
      <c r="E262" s="57" t="s">
        <v>107</v>
      </c>
    </row>
    <row r="263" spans="1:5" x14ac:dyDescent="0.25">
      <c r="A263" s="57" t="s">
        <v>106</v>
      </c>
      <c r="B263" s="57" t="s">
        <v>39</v>
      </c>
      <c r="C263" s="58">
        <v>368724.24501299998</v>
      </c>
      <c r="D263" s="57" t="s">
        <v>5</v>
      </c>
      <c r="E263" s="57" t="s">
        <v>107</v>
      </c>
    </row>
    <row r="264" spans="1:5" x14ac:dyDescent="0.25">
      <c r="A264" s="57" t="s">
        <v>106</v>
      </c>
      <c r="B264" s="57" t="s">
        <v>39</v>
      </c>
      <c r="C264" s="58">
        <v>60910.098400800001</v>
      </c>
      <c r="D264" s="57" t="s">
        <v>5</v>
      </c>
      <c r="E264" s="57" t="s">
        <v>107</v>
      </c>
    </row>
    <row r="265" spans="1:5" x14ac:dyDescent="0.25">
      <c r="A265" s="57" t="s">
        <v>106</v>
      </c>
      <c r="B265" s="57" t="s">
        <v>39</v>
      </c>
      <c r="C265" s="58">
        <v>496500.22109800001</v>
      </c>
      <c r="D265" s="57" t="s">
        <v>4</v>
      </c>
      <c r="E265" s="57" t="s">
        <v>107</v>
      </c>
    </row>
    <row r="266" spans="1:5" x14ac:dyDescent="0.25">
      <c r="A266" s="57" t="s">
        <v>106</v>
      </c>
      <c r="B266" s="57" t="s">
        <v>39</v>
      </c>
      <c r="C266" s="58">
        <v>6661.1390313299999</v>
      </c>
      <c r="D266" s="57" t="s">
        <v>1</v>
      </c>
      <c r="E266" s="57" t="s">
        <v>107</v>
      </c>
    </row>
    <row r="267" spans="1:5" x14ac:dyDescent="0.25">
      <c r="A267" s="57" t="s">
        <v>106</v>
      </c>
      <c r="B267" s="57" t="s">
        <v>39</v>
      </c>
      <c r="C267" s="58">
        <v>53566.287989299999</v>
      </c>
      <c r="D267" s="57" t="s">
        <v>4</v>
      </c>
      <c r="E267" s="57" t="s">
        <v>107</v>
      </c>
    </row>
    <row r="268" spans="1:5" x14ac:dyDescent="0.25">
      <c r="A268" s="57" t="s">
        <v>106</v>
      </c>
      <c r="B268" s="57" t="s">
        <v>39</v>
      </c>
      <c r="C268" s="58">
        <v>56663.727058099998</v>
      </c>
      <c r="D268" s="57" t="s">
        <v>4</v>
      </c>
      <c r="E268" s="57" t="s">
        <v>107</v>
      </c>
    </row>
    <row r="269" spans="1:5" x14ac:dyDescent="0.25">
      <c r="A269" s="57" t="s">
        <v>106</v>
      </c>
      <c r="B269" s="57" t="s">
        <v>39</v>
      </c>
      <c r="C269" s="58">
        <v>2403193.7151199998</v>
      </c>
      <c r="D269" s="57" t="s">
        <v>2</v>
      </c>
      <c r="E269" s="57" t="s">
        <v>107</v>
      </c>
    </row>
    <row r="270" spans="1:5" x14ac:dyDescent="0.25">
      <c r="A270" s="57" t="s">
        <v>106</v>
      </c>
      <c r="B270" s="57" t="s">
        <v>39</v>
      </c>
      <c r="C270" s="58">
        <v>50722.8402584</v>
      </c>
      <c r="D270" s="57" t="s">
        <v>4</v>
      </c>
      <c r="E270" s="57" t="s">
        <v>107</v>
      </c>
    </row>
    <row r="271" spans="1:5" x14ac:dyDescent="0.25">
      <c r="A271" s="57" t="s">
        <v>106</v>
      </c>
      <c r="B271" s="57" t="s">
        <v>39</v>
      </c>
      <c r="C271" s="58">
        <v>4017.77102487</v>
      </c>
      <c r="D271" s="57" t="s">
        <v>6</v>
      </c>
      <c r="E271" s="57" t="s">
        <v>107</v>
      </c>
    </row>
    <row r="272" spans="1:5" x14ac:dyDescent="0.25">
      <c r="A272" s="57" t="s">
        <v>106</v>
      </c>
      <c r="B272" s="57" t="s">
        <v>39</v>
      </c>
      <c r="C272" s="58">
        <v>460330.60126299999</v>
      </c>
      <c r="D272" s="57" t="s">
        <v>2</v>
      </c>
      <c r="E272" s="57" t="s">
        <v>107</v>
      </c>
    </row>
    <row r="273" spans="1:5" x14ac:dyDescent="0.25">
      <c r="A273" s="57" t="s">
        <v>106</v>
      </c>
      <c r="B273" s="57" t="s">
        <v>39</v>
      </c>
      <c r="C273" s="58">
        <v>1718757.86833</v>
      </c>
      <c r="D273" s="57" t="s">
        <v>2</v>
      </c>
      <c r="E273" s="57" t="s">
        <v>107</v>
      </c>
    </row>
    <row r="274" spans="1:5" x14ac:dyDescent="0.25">
      <c r="A274" s="57" t="s">
        <v>106</v>
      </c>
      <c r="B274" s="57" t="s">
        <v>39</v>
      </c>
      <c r="C274" s="58">
        <v>22954.290624900001</v>
      </c>
      <c r="D274" s="57" t="s">
        <v>14</v>
      </c>
      <c r="E274" s="57" t="s">
        <v>107</v>
      </c>
    </row>
    <row r="275" spans="1:5" x14ac:dyDescent="0.25">
      <c r="A275" s="57" t="s">
        <v>106</v>
      </c>
      <c r="B275" s="57" t="s">
        <v>39</v>
      </c>
      <c r="C275" s="58">
        <v>10501.1059446</v>
      </c>
      <c r="D275" s="57" t="s">
        <v>14</v>
      </c>
      <c r="E275" s="57" t="s">
        <v>107</v>
      </c>
    </row>
    <row r="276" spans="1:5" x14ac:dyDescent="0.25">
      <c r="A276" s="57" t="s">
        <v>106</v>
      </c>
      <c r="B276" s="57" t="s">
        <v>39</v>
      </c>
      <c r="C276" s="58">
        <v>12760.382752899999</v>
      </c>
      <c r="D276" s="57" t="s">
        <v>14</v>
      </c>
      <c r="E276" s="57" t="s">
        <v>107</v>
      </c>
    </row>
    <row r="277" spans="1:5" x14ac:dyDescent="0.25">
      <c r="A277" s="57" t="s">
        <v>106</v>
      </c>
      <c r="B277" s="57" t="s">
        <v>39</v>
      </c>
      <c r="C277" s="58">
        <v>42610.591966200001</v>
      </c>
      <c r="D277" s="57" t="s">
        <v>11</v>
      </c>
      <c r="E277" s="57" t="s">
        <v>106</v>
      </c>
    </row>
    <row r="278" spans="1:5" x14ac:dyDescent="0.25">
      <c r="A278" s="57" t="s">
        <v>106</v>
      </c>
      <c r="B278" s="57" t="s">
        <v>39</v>
      </c>
      <c r="C278" s="58">
        <v>86658.137246900005</v>
      </c>
      <c r="D278" s="57" t="s">
        <v>11</v>
      </c>
      <c r="E278" s="57" t="s">
        <v>107</v>
      </c>
    </row>
    <row r="279" spans="1:5" x14ac:dyDescent="0.25">
      <c r="A279" s="57" t="s">
        <v>106</v>
      </c>
      <c r="B279" s="57" t="s">
        <v>39</v>
      </c>
      <c r="C279" s="58">
        <v>62222.853689600001</v>
      </c>
      <c r="D279" s="57" t="s">
        <v>15</v>
      </c>
      <c r="E279" s="57" t="s">
        <v>106</v>
      </c>
    </row>
    <row r="280" spans="1:5" x14ac:dyDescent="0.25">
      <c r="A280" s="57" t="s">
        <v>106</v>
      </c>
      <c r="B280" s="57" t="s">
        <v>39</v>
      </c>
      <c r="C280" s="58">
        <v>36323.717737500003</v>
      </c>
      <c r="D280" s="57" t="s">
        <v>14</v>
      </c>
      <c r="E280" s="57" t="s">
        <v>107</v>
      </c>
    </row>
    <row r="281" spans="1:5" x14ac:dyDescent="0.25">
      <c r="A281" s="57" t="s">
        <v>106</v>
      </c>
      <c r="B281" s="57" t="s">
        <v>39</v>
      </c>
      <c r="C281" s="58">
        <v>26948.423282399999</v>
      </c>
      <c r="D281" s="57" t="s">
        <v>14</v>
      </c>
      <c r="E281" s="57" t="s">
        <v>107</v>
      </c>
    </row>
    <row r="282" spans="1:5" x14ac:dyDescent="0.25">
      <c r="A282" s="57" t="s">
        <v>106</v>
      </c>
      <c r="B282" s="57" t="s">
        <v>39</v>
      </c>
      <c r="C282" s="58">
        <v>11599.988040300001</v>
      </c>
      <c r="D282" s="57" t="s">
        <v>14</v>
      </c>
      <c r="E282" s="57" t="s">
        <v>107</v>
      </c>
    </row>
    <row r="283" spans="1:5" x14ac:dyDescent="0.25">
      <c r="A283" s="57" t="s">
        <v>106</v>
      </c>
      <c r="B283" s="57" t="s">
        <v>39</v>
      </c>
      <c r="C283" s="58">
        <v>8574.5467309300002</v>
      </c>
      <c r="D283" s="57" t="s">
        <v>14</v>
      </c>
      <c r="E283" s="57" t="s">
        <v>107</v>
      </c>
    </row>
    <row r="284" spans="1:5" x14ac:dyDescent="0.25">
      <c r="A284" s="57" t="s">
        <v>106</v>
      </c>
      <c r="B284" s="57" t="s">
        <v>39</v>
      </c>
      <c r="C284" s="58">
        <v>6901.3221109100004</v>
      </c>
      <c r="D284" s="57" t="s">
        <v>14</v>
      </c>
      <c r="E284" s="57" t="s">
        <v>107</v>
      </c>
    </row>
    <row r="285" spans="1:5" x14ac:dyDescent="0.25">
      <c r="A285" s="57" t="s">
        <v>106</v>
      </c>
      <c r="B285" s="57" t="s">
        <v>39</v>
      </c>
      <c r="C285" s="58">
        <v>12502.6547335</v>
      </c>
      <c r="D285" s="57" t="s">
        <v>14</v>
      </c>
      <c r="E285" s="57" t="s">
        <v>107</v>
      </c>
    </row>
    <row r="286" spans="1:5" x14ac:dyDescent="0.25">
      <c r="A286" s="57" t="s">
        <v>106</v>
      </c>
      <c r="B286" s="57" t="s">
        <v>39</v>
      </c>
      <c r="C286" s="58">
        <v>4768.4372628700003</v>
      </c>
      <c r="D286" s="57" t="s">
        <v>14</v>
      </c>
      <c r="E286" s="57" t="s">
        <v>107</v>
      </c>
    </row>
    <row r="287" spans="1:5" x14ac:dyDescent="0.25">
      <c r="A287" s="57" t="s">
        <v>106</v>
      </c>
      <c r="B287" s="57" t="s">
        <v>39</v>
      </c>
      <c r="C287" s="58">
        <v>80152.928161599993</v>
      </c>
      <c r="D287" s="57" t="s">
        <v>14</v>
      </c>
      <c r="E287" s="57" t="s">
        <v>107</v>
      </c>
    </row>
    <row r="288" spans="1:5" x14ac:dyDescent="0.25">
      <c r="A288" s="57" t="s">
        <v>106</v>
      </c>
      <c r="B288" s="57" t="s">
        <v>39</v>
      </c>
      <c r="C288" s="58">
        <v>2809.5300984700002</v>
      </c>
      <c r="D288" s="57" t="s">
        <v>14</v>
      </c>
      <c r="E288" s="57" t="s">
        <v>107</v>
      </c>
    </row>
    <row r="289" spans="1:5" x14ac:dyDescent="0.25">
      <c r="A289" s="57" t="s">
        <v>106</v>
      </c>
      <c r="B289" s="57" t="s">
        <v>39</v>
      </c>
      <c r="C289" s="58">
        <v>27731.308863499999</v>
      </c>
      <c r="D289" s="57" t="s">
        <v>14</v>
      </c>
      <c r="E289" s="57" t="s">
        <v>106</v>
      </c>
    </row>
    <row r="290" spans="1:5" x14ac:dyDescent="0.25">
      <c r="A290" s="57" t="s">
        <v>106</v>
      </c>
      <c r="B290" s="57" t="s">
        <v>39</v>
      </c>
      <c r="C290" s="58">
        <v>274703.52379100001</v>
      </c>
      <c r="D290" s="57" t="s">
        <v>5</v>
      </c>
      <c r="E290" s="57" t="s">
        <v>107</v>
      </c>
    </row>
    <row r="291" spans="1:5" x14ac:dyDescent="0.25">
      <c r="A291" s="57" t="s">
        <v>106</v>
      </c>
      <c r="B291" s="57" t="s">
        <v>39</v>
      </c>
      <c r="C291" s="58">
        <v>5769.4056876000004</v>
      </c>
      <c r="D291" s="57" t="s">
        <v>2</v>
      </c>
      <c r="E291" s="57" t="s">
        <v>107</v>
      </c>
    </row>
    <row r="292" spans="1:5" x14ac:dyDescent="0.25">
      <c r="A292" s="57" t="s">
        <v>106</v>
      </c>
      <c r="B292" s="57" t="s">
        <v>39</v>
      </c>
      <c r="C292" s="58">
        <v>300167.99601800001</v>
      </c>
      <c r="D292" s="57" t="s">
        <v>5</v>
      </c>
      <c r="E292" s="57" t="s">
        <v>107</v>
      </c>
    </row>
    <row r="293" spans="1:5" x14ac:dyDescent="0.25">
      <c r="A293" s="57" t="s">
        <v>106</v>
      </c>
      <c r="B293" s="57" t="s">
        <v>39</v>
      </c>
      <c r="C293" s="58">
        <v>226635.71938200001</v>
      </c>
      <c r="D293" s="57" t="s">
        <v>5</v>
      </c>
      <c r="E293" s="57" t="s">
        <v>107</v>
      </c>
    </row>
    <row r="294" spans="1:5" x14ac:dyDescent="0.25">
      <c r="A294" s="57" t="s">
        <v>106</v>
      </c>
      <c r="B294" s="57" t="s">
        <v>39</v>
      </c>
      <c r="C294" s="58">
        <v>230855.60669799999</v>
      </c>
      <c r="D294" s="57" t="s">
        <v>5</v>
      </c>
      <c r="E294" s="57" t="s">
        <v>107</v>
      </c>
    </row>
    <row r="295" spans="1:5" x14ac:dyDescent="0.25">
      <c r="A295" s="57" t="s">
        <v>106</v>
      </c>
      <c r="B295" s="57" t="s">
        <v>39</v>
      </c>
      <c r="C295" s="58">
        <v>27461.013238299998</v>
      </c>
      <c r="D295" s="57" t="s">
        <v>5</v>
      </c>
      <c r="E295" s="57" t="s">
        <v>107</v>
      </c>
    </row>
    <row r="296" spans="1:5" x14ac:dyDescent="0.25">
      <c r="A296" s="57" t="s">
        <v>106</v>
      </c>
      <c r="B296" s="57" t="s">
        <v>39</v>
      </c>
      <c r="C296" s="58">
        <v>66017.324111800001</v>
      </c>
      <c r="D296" s="57" t="s">
        <v>5</v>
      </c>
      <c r="E296" s="57" t="s">
        <v>107</v>
      </c>
    </row>
    <row r="297" spans="1:5" x14ac:dyDescent="0.25">
      <c r="A297" s="57" t="s">
        <v>106</v>
      </c>
      <c r="B297" s="57" t="s">
        <v>39</v>
      </c>
      <c r="C297" s="58">
        <v>34051.049928400003</v>
      </c>
      <c r="D297" s="57" t="s">
        <v>5</v>
      </c>
      <c r="E297" s="57" t="s">
        <v>107</v>
      </c>
    </row>
    <row r="298" spans="1:5" x14ac:dyDescent="0.25">
      <c r="A298" s="57" t="s">
        <v>106</v>
      </c>
      <c r="B298" s="57" t="s">
        <v>39</v>
      </c>
      <c r="C298" s="58">
        <v>81480.675406900002</v>
      </c>
      <c r="D298" s="57" t="s">
        <v>5</v>
      </c>
      <c r="E298" s="57" t="s">
        <v>107</v>
      </c>
    </row>
    <row r="299" spans="1:5" x14ac:dyDescent="0.25">
      <c r="A299" s="57" t="s">
        <v>106</v>
      </c>
      <c r="B299" s="57" t="s">
        <v>39</v>
      </c>
      <c r="C299" s="58">
        <v>317762.98464099999</v>
      </c>
      <c r="D299" s="57" t="s">
        <v>5</v>
      </c>
      <c r="E299" s="57" t="s">
        <v>107</v>
      </c>
    </row>
    <row r="300" spans="1:5" x14ac:dyDescent="0.25">
      <c r="A300" s="57" t="s">
        <v>106</v>
      </c>
      <c r="B300" s="57" t="s">
        <v>39</v>
      </c>
      <c r="C300" s="58">
        <v>183933.93338500001</v>
      </c>
      <c r="D300" s="57" t="s">
        <v>4</v>
      </c>
      <c r="E300" s="57" t="s">
        <v>107</v>
      </c>
    </row>
    <row r="301" spans="1:5" x14ac:dyDescent="0.25">
      <c r="A301" s="57" t="s">
        <v>106</v>
      </c>
      <c r="B301" s="57" t="s">
        <v>39</v>
      </c>
      <c r="C301" s="58">
        <v>80511.902820200004</v>
      </c>
      <c r="D301" s="57" t="s">
        <v>4</v>
      </c>
      <c r="E301" s="57" t="s">
        <v>107</v>
      </c>
    </row>
    <row r="302" spans="1:5" x14ac:dyDescent="0.25">
      <c r="A302" s="57" t="s">
        <v>106</v>
      </c>
      <c r="B302" s="57" t="s">
        <v>39</v>
      </c>
      <c r="C302" s="58">
        <v>33174.348728899997</v>
      </c>
      <c r="D302" s="57" t="s">
        <v>4</v>
      </c>
      <c r="E302" s="57" t="s">
        <v>107</v>
      </c>
    </row>
    <row r="303" spans="1:5" x14ac:dyDescent="0.25">
      <c r="A303" s="57" t="s">
        <v>106</v>
      </c>
      <c r="B303" s="57" t="s">
        <v>39</v>
      </c>
      <c r="C303" s="58">
        <v>981352.26795899996</v>
      </c>
      <c r="D303" s="57" t="s">
        <v>4</v>
      </c>
      <c r="E303" s="57" t="s">
        <v>107</v>
      </c>
    </row>
    <row r="304" spans="1:5" x14ac:dyDescent="0.25">
      <c r="A304" s="57" t="s">
        <v>106</v>
      </c>
      <c r="B304" s="57" t="s">
        <v>39</v>
      </c>
      <c r="C304" s="58">
        <v>444040.00967300002</v>
      </c>
      <c r="D304" s="57" t="s">
        <v>4</v>
      </c>
      <c r="E304" s="57" t="s">
        <v>107</v>
      </c>
    </row>
    <row r="305" spans="1:5" x14ac:dyDescent="0.25">
      <c r="A305" s="57" t="s">
        <v>106</v>
      </c>
      <c r="B305" s="57" t="s">
        <v>39</v>
      </c>
      <c r="C305" s="58">
        <v>1207701.4952799999</v>
      </c>
      <c r="D305" s="57" t="s">
        <v>4</v>
      </c>
      <c r="E305" s="57" t="s">
        <v>107</v>
      </c>
    </row>
    <row r="306" spans="1:5" x14ac:dyDescent="0.25">
      <c r="A306" s="57" t="s">
        <v>106</v>
      </c>
      <c r="B306" s="57" t="s">
        <v>39</v>
      </c>
      <c r="C306" s="58">
        <v>568558.64448999998</v>
      </c>
      <c r="D306" s="57" t="s">
        <v>4</v>
      </c>
      <c r="E306" s="57" t="s">
        <v>107</v>
      </c>
    </row>
    <row r="307" spans="1:5" x14ac:dyDescent="0.25">
      <c r="A307" s="57" t="s">
        <v>106</v>
      </c>
      <c r="B307" s="57" t="s">
        <v>39</v>
      </c>
      <c r="C307" s="58">
        <v>144967.22619099999</v>
      </c>
      <c r="D307" s="57" t="s">
        <v>4</v>
      </c>
      <c r="E307" s="57" t="s">
        <v>107</v>
      </c>
    </row>
    <row r="308" spans="1:5" x14ac:dyDescent="0.25">
      <c r="A308" s="57" t="s">
        <v>106</v>
      </c>
      <c r="B308" s="57" t="s">
        <v>39</v>
      </c>
      <c r="C308" s="58">
        <v>363432.73908099998</v>
      </c>
      <c r="D308" s="57" t="s">
        <v>4</v>
      </c>
      <c r="E308" s="57" t="s">
        <v>107</v>
      </c>
    </row>
    <row r="309" spans="1:5" x14ac:dyDescent="0.25">
      <c r="A309" s="57" t="s">
        <v>106</v>
      </c>
      <c r="B309" s="57" t="s">
        <v>39</v>
      </c>
      <c r="C309" s="58">
        <v>165605.05923899999</v>
      </c>
      <c r="D309" s="57" t="s">
        <v>4</v>
      </c>
      <c r="E309" s="57" t="s">
        <v>107</v>
      </c>
    </row>
    <row r="310" spans="1:5" x14ac:dyDescent="0.25">
      <c r="A310" s="57" t="s">
        <v>106</v>
      </c>
      <c r="B310" s="57" t="s">
        <v>39</v>
      </c>
      <c r="C310" s="58">
        <v>164964.799249</v>
      </c>
      <c r="D310" s="57" t="s">
        <v>4</v>
      </c>
      <c r="E310" s="57" t="s">
        <v>107</v>
      </c>
    </row>
    <row r="311" spans="1:5" x14ac:dyDescent="0.25">
      <c r="A311" s="57" t="s">
        <v>106</v>
      </c>
      <c r="B311" s="57" t="s">
        <v>39</v>
      </c>
      <c r="C311" s="58">
        <v>11529308.131100001</v>
      </c>
      <c r="D311" s="57" t="s">
        <v>2</v>
      </c>
      <c r="E311" s="57" t="s">
        <v>107</v>
      </c>
    </row>
    <row r="312" spans="1:5" x14ac:dyDescent="0.25">
      <c r="A312" s="57" t="s">
        <v>106</v>
      </c>
      <c r="B312" s="57" t="s">
        <v>39</v>
      </c>
      <c r="C312" s="58">
        <v>31762578.549699999</v>
      </c>
      <c r="D312" s="57" t="s">
        <v>15</v>
      </c>
      <c r="E312" s="57" t="s">
        <v>107</v>
      </c>
    </row>
    <row r="313" spans="1:5" x14ac:dyDescent="0.25">
      <c r="A313" s="57" t="s">
        <v>106</v>
      </c>
      <c r="B313" s="57" t="s">
        <v>39</v>
      </c>
      <c r="C313" s="58">
        <v>8151861.9542300003</v>
      </c>
      <c r="D313" s="57" t="s">
        <v>15</v>
      </c>
      <c r="E313" s="57" t="s">
        <v>106</v>
      </c>
    </row>
    <row r="314" spans="1:5" x14ac:dyDescent="0.25">
      <c r="A314" s="57" t="s">
        <v>106</v>
      </c>
      <c r="B314" s="57" t="s">
        <v>39</v>
      </c>
      <c r="C314" s="58">
        <v>12066021.509299999</v>
      </c>
      <c r="D314" s="57" t="s">
        <v>15</v>
      </c>
      <c r="E314" s="57" t="s">
        <v>106</v>
      </c>
    </row>
    <row r="315" spans="1:5" x14ac:dyDescent="0.25">
      <c r="A315" s="57" t="s">
        <v>106</v>
      </c>
      <c r="B315" s="57" t="s">
        <v>39</v>
      </c>
      <c r="C315" s="58">
        <v>9313.7432749700001</v>
      </c>
      <c r="D315" s="57" t="s">
        <v>4</v>
      </c>
      <c r="E315" s="57" t="s">
        <v>107</v>
      </c>
    </row>
    <row r="316" spans="1:5" x14ac:dyDescent="0.25">
      <c r="A316" s="57" t="s">
        <v>106</v>
      </c>
      <c r="B316" s="57" t="s">
        <v>39</v>
      </c>
      <c r="C316" s="58">
        <v>4272092.19178</v>
      </c>
      <c r="D316" s="57" t="s">
        <v>1</v>
      </c>
      <c r="E316" s="57" t="s">
        <v>107</v>
      </c>
    </row>
    <row r="317" spans="1:5" x14ac:dyDescent="0.25">
      <c r="A317" s="57" t="s">
        <v>106</v>
      </c>
      <c r="B317" s="57" t="s">
        <v>39</v>
      </c>
      <c r="C317" s="58">
        <v>29991.695565599999</v>
      </c>
      <c r="D317" s="57" t="s">
        <v>5</v>
      </c>
      <c r="E317" s="57" t="s">
        <v>107</v>
      </c>
    </row>
    <row r="318" spans="1:5" x14ac:dyDescent="0.25">
      <c r="A318" s="57" t="s">
        <v>106</v>
      </c>
      <c r="B318" s="57" t="s">
        <v>39</v>
      </c>
      <c r="C318" s="58">
        <v>114856.737051</v>
      </c>
      <c r="D318" s="57" t="s">
        <v>1</v>
      </c>
      <c r="E318" s="57" t="s">
        <v>107</v>
      </c>
    </row>
    <row r="319" spans="1:5" x14ac:dyDescent="0.25">
      <c r="A319" s="57" t="s">
        <v>106</v>
      </c>
      <c r="B319" s="57" t="s">
        <v>39</v>
      </c>
      <c r="C319" s="58">
        <v>44731.202242599997</v>
      </c>
      <c r="D319" s="57" t="s">
        <v>2</v>
      </c>
      <c r="E319" s="57" t="s">
        <v>107</v>
      </c>
    </row>
    <row r="320" spans="1:5" x14ac:dyDescent="0.25">
      <c r="A320" s="57" t="s">
        <v>106</v>
      </c>
      <c r="B320" s="57" t="s">
        <v>39</v>
      </c>
      <c r="C320" s="58">
        <v>7925.0481610400002</v>
      </c>
      <c r="D320" s="57" t="s">
        <v>4</v>
      </c>
      <c r="E320" s="57" t="s">
        <v>107</v>
      </c>
    </row>
    <row r="321" spans="1:5" x14ac:dyDescent="0.25">
      <c r="A321" s="57" t="s">
        <v>106</v>
      </c>
      <c r="B321" s="57" t="s">
        <v>39</v>
      </c>
      <c r="C321" s="58">
        <v>22413.216997</v>
      </c>
      <c r="D321" s="57" t="s">
        <v>4</v>
      </c>
      <c r="E321" s="57" t="s">
        <v>107</v>
      </c>
    </row>
    <row r="322" spans="1:5" x14ac:dyDescent="0.25">
      <c r="A322" s="57" t="s">
        <v>106</v>
      </c>
      <c r="B322" s="57" t="s">
        <v>39</v>
      </c>
      <c r="C322" s="58">
        <v>13387.333446000001</v>
      </c>
      <c r="D322" s="57" t="s">
        <v>4</v>
      </c>
      <c r="E322" s="57" t="s">
        <v>107</v>
      </c>
    </row>
    <row r="323" spans="1:5" x14ac:dyDescent="0.25">
      <c r="A323" s="57" t="s">
        <v>106</v>
      </c>
      <c r="B323" s="57" t="s">
        <v>39</v>
      </c>
      <c r="C323" s="58">
        <v>13234.6369099</v>
      </c>
      <c r="D323" s="57" t="s">
        <v>4</v>
      </c>
      <c r="E323" s="57" t="s">
        <v>107</v>
      </c>
    </row>
    <row r="324" spans="1:5" x14ac:dyDescent="0.25">
      <c r="A324" s="57" t="s">
        <v>106</v>
      </c>
      <c r="B324" s="57" t="s">
        <v>39</v>
      </c>
      <c r="C324" s="58">
        <v>19290.814585200002</v>
      </c>
      <c r="D324" s="57" t="s">
        <v>4</v>
      </c>
      <c r="E324" s="57" t="s">
        <v>107</v>
      </c>
    </row>
    <row r="325" spans="1:5" x14ac:dyDescent="0.25">
      <c r="A325" s="57" t="s">
        <v>106</v>
      </c>
      <c r="B325" s="57" t="s">
        <v>39</v>
      </c>
      <c r="C325" s="58">
        <v>68849.254733900001</v>
      </c>
      <c r="D325" s="57" t="s">
        <v>4</v>
      </c>
      <c r="E325" s="57" t="s">
        <v>107</v>
      </c>
    </row>
    <row r="326" spans="1:5" x14ac:dyDescent="0.25">
      <c r="A326" s="57" t="s">
        <v>106</v>
      </c>
      <c r="B326" s="57" t="s">
        <v>39</v>
      </c>
      <c r="C326" s="58">
        <v>12086.7234102</v>
      </c>
      <c r="D326" s="57" t="s">
        <v>4</v>
      </c>
      <c r="E326" s="57" t="s">
        <v>107</v>
      </c>
    </row>
    <row r="327" spans="1:5" x14ac:dyDescent="0.25">
      <c r="A327" s="57" t="s">
        <v>106</v>
      </c>
      <c r="B327" s="57" t="s">
        <v>39</v>
      </c>
      <c r="C327" s="58">
        <v>28714.5691343</v>
      </c>
      <c r="D327" s="57" t="s">
        <v>4</v>
      </c>
      <c r="E327" s="57" t="s">
        <v>107</v>
      </c>
    </row>
    <row r="328" spans="1:5" x14ac:dyDescent="0.25">
      <c r="A328" s="57" t="s">
        <v>106</v>
      </c>
      <c r="B328" s="57" t="s">
        <v>39</v>
      </c>
      <c r="C328" s="58">
        <v>13722.8348291</v>
      </c>
      <c r="D328" s="57" t="s">
        <v>4</v>
      </c>
      <c r="E328" s="57" t="s">
        <v>107</v>
      </c>
    </row>
    <row r="329" spans="1:5" x14ac:dyDescent="0.25">
      <c r="A329" s="57" t="s">
        <v>106</v>
      </c>
      <c r="B329" s="57" t="s">
        <v>39</v>
      </c>
      <c r="C329" s="58">
        <v>132346.456278</v>
      </c>
      <c r="D329" s="57" t="s">
        <v>9</v>
      </c>
      <c r="E329" s="57" t="s">
        <v>107</v>
      </c>
    </row>
    <row r="330" spans="1:5" x14ac:dyDescent="0.25">
      <c r="A330" s="57" t="s">
        <v>106</v>
      </c>
      <c r="B330" s="57" t="s">
        <v>39</v>
      </c>
      <c r="C330" s="58">
        <v>16794.148748200001</v>
      </c>
      <c r="D330" s="57" t="s">
        <v>14</v>
      </c>
      <c r="E330" s="57" t="s">
        <v>107</v>
      </c>
    </row>
    <row r="331" spans="1:5" x14ac:dyDescent="0.25">
      <c r="A331" s="57" t="s">
        <v>106</v>
      </c>
      <c r="B331" s="57" t="s">
        <v>39</v>
      </c>
      <c r="C331" s="58">
        <v>27827.2754178</v>
      </c>
      <c r="D331" s="57" t="s">
        <v>14</v>
      </c>
      <c r="E331" s="57" t="s">
        <v>106</v>
      </c>
    </row>
    <row r="332" spans="1:5" x14ac:dyDescent="0.25">
      <c r="A332" s="57" t="s">
        <v>106</v>
      </c>
      <c r="B332" s="57" t="s">
        <v>39</v>
      </c>
      <c r="C332" s="58">
        <v>76272.364715999996</v>
      </c>
      <c r="D332" s="57" t="s">
        <v>11</v>
      </c>
      <c r="E332" s="57" t="s">
        <v>107</v>
      </c>
    </row>
    <row r="333" spans="1:5" x14ac:dyDescent="0.25">
      <c r="A333" s="57" t="s">
        <v>106</v>
      </c>
      <c r="B333" s="57" t="s">
        <v>39</v>
      </c>
      <c r="C333" s="58">
        <v>48014.7281114</v>
      </c>
      <c r="D333" s="57" t="s">
        <v>14</v>
      </c>
      <c r="E333" s="57" t="s">
        <v>107</v>
      </c>
    </row>
    <row r="334" spans="1:5" x14ac:dyDescent="0.25">
      <c r="A334" s="57" t="s">
        <v>106</v>
      </c>
      <c r="B334" s="57" t="s">
        <v>39</v>
      </c>
      <c r="C334" s="58">
        <v>689636.89904000005</v>
      </c>
      <c r="D334" s="57" t="s">
        <v>5</v>
      </c>
      <c r="E334" s="57" t="s">
        <v>107</v>
      </c>
    </row>
    <row r="335" spans="1:5" x14ac:dyDescent="0.25">
      <c r="A335" s="57" t="s">
        <v>106</v>
      </c>
      <c r="B335" s="57" t="s">
        <v>39</v>
      </c>
      <c r="C335" s="58">
        <v>86981.737246999997</v>
      </c>
      <c r="D335" s="57" t="s">
        <v>2</v>
      </c>
      <c r="E335" s="57" t="s">
        <v>107</v>
      </c>
    </row>
    <row r="336" spans="1:5" x14ac:dyDescent="0.25">
      <c r="A336" s="57" t="s">
        <v>106</v>
      </c>
      <c r="B336" s="57" t="s">
        <v>39</v>
      </c>
      <c r="C336" s="58">
        <v>133856.237585</v>
      </c>
      <c r="D336" s="57" t="s">
        <v>4</v>
      </c>
      <c r="E336" s="57" t="s">
        <v>107</v>
      </c>
    </row>
    <row r="337" spans="1:5" x14ac:dyDescent="0.25">
      <c r="A337" s="57" t="s">
        <v>106</v>
      </c>
      <c r="B337" s="57" t="s">
        <v>39</v>
      </c>
      <c r="C337" s="58">
        <v>476371.19661500002</v>
      </c>
      <c r="D337" s="57" t="s">
        <v>1</v>
      </c>
      <c r="E337" s="57" t="s">
        <v>107</v>
      </c>
    </row>
    <row r="338" spans="1:5" x14ac:dyDescent="0.25">
      <c r="A338" s="57" t="s">
        <v>106</v>
      </c>
      <c r="B338" s="57" t="s">
        <v>39</v>
      </c>
      <c r="C338" s="58">
        <v>2184141.41573</v>
      </c>
      <c r="D338" s="57" t="s">
        <v>9</v>
      </c>
      <c r="E338" s="57" t="s">
        <v>107</v>
      </c>
    </row>
    <row r="339" spans="1:5" x14ac:dyDescent="0.25">
      <c r="A339" s="57" t="s">
        <v>106</v>
      </c>
      <c r="B339" s="57" t="s">
        <v>40</v>
      </c>
      <c r="C339" s="58">
        <v>327446.65112699999</v>
      </c>
      <c r="D339" s="57" t="s">
        <v>0</v>
      </c>
      <c r="E339" s="57" t="s">
        <v>106</v>
      </c>
    </row>
    <row r="340" spans="1:5" x14ac:dyDescent="0.25">
      <c r="A340" s="57" t="s">
        <v>106</v>
      </c>
      <c r="B340" s="57" t="s">
        <v>40</v>
      </c>
      <c r="C340" s="58">
        <v>13986985.6686</v>
      </c>
      <c r="D340" s="57" t="s">
        <v>1</v>
      </c>
      <c r="E340" s="57" t="s">
        <v>107</v>
      </c>
    </row>
    <row r="341" spans="1:5" x14ac:dyDescent="0.25">
      <c r="A341" s="57" t="s">
        <v>106</v>
      </c>
      <c r="B341" s="57" t="s">
        <v>40</v>
      </c>
      <c r="C341" s="58">
        <v>3330997.8478600001</v>
      </c>
      <c r="D341" s="57" t="s">
        <v>2</v>
      </c>
      <c r="E341" s="57" t="s">
        <v>107</v>
      </c>
    </row>
    <row r="342" spans="1:5" x14ac:dyDescent="0.25">
      <c r="A342" s="57" t="s">
        <v>106</v>
      </c>
      <c r="B342" s="57" t="s">
        <v>40</v>
      </c>
      <c r="C342" s="58">
        <v>1796118.84626</v>
      </c>
      <c r="D342" s="57" t="s">
        <v>4</v>
      </c>
      <c r="E342" s="57" t="s">
        <v>107</v>
      </c>
    </row>
    <row r="343" spans="1:5" x14ac:dyDescent="0.25">
      <c r="A343" s="57" t="s">
        <v>106</v>
      </c>
      <c r="B343" s="57" t="s">
        <v>40</v>
      </c>
      <c r="C343" s="58">
        <v>5298416.7938299999</v>
      </c>
      <c r="D343" s="57" t="s">
        <v>1</v>
      </c>
      <c r="E343" s="57" t="s">
        <v>107</v>
      </c>
    </row>
    <row r="344" spans="1:5" x14ac:dyDescent="0.25">
      <c r="A344" s="57" t="s">
        <v>106</v>
      </c>
      <c r="B344" s="57" t="s">
        <v>40</v>
      </c>
      <c r="C344" s="58">
        <v>4296148.1049800003</v>
      </c>
      <c r="D344" s="57" t="s">
        <v>2</v>
      </c>
      <c r="E344" s="57" t="s">
        <v>107</v>
      </c>
    </row>
    <row r="345" spans="1:5" x14ac:dyDescent="0.25">
      <c r="A345" s="57" t="s">
        <v>106</v>
      </c>
      <c r="B345" s="57" t="s">
        <v>40</v>
      </c>
      <c r="C345" s="58">
        <v>15328454.8696</v>
      </c>
      <c r="D345" s="57" t="s">
        <v>2</v>
      </c>
      <c r="E345" s="57" t="s">
        <v>107</v>
      </c>
    </row>
    <row r="346" spans="1:5" x14ac:dyDescent="0.25">
      <c r="A346" s="57" t="s">
        <v>106</v>
      </c>
      <c r="B346" s="57" t="s">
        <v>40</v>
      </c>
      <c r="C346" s="58">
        <v>1311009.8422600001</v>
      </c>
      <c r="D346" s="57" t="s">
        <v>2</v>
      </c>
      <c r="E346" s="57" t="s">
        <v>107</v>
      </c>
    </row>
    <row r="347" spans="1:5" x14ac:dyDescent="0.25">
      <c r="A347" s="57" t="s">
        <v>106</v>
      </c>
      <c r="B347" s="57" t="s">
        <v>40</v>
      </c>
      <c r="C347" s="58">
        <v>7841659.1043199999</v>
      </c>
      <c r="D347" s="57" t="s">
        <v>5</v>
      </c>
      <c r="E347" s="57" t="s">
        <v>107</v>
      </c>
    </row>
    <row r="348" spans="1:5" x14ac:dyDescent="0.25">
      <c r="A348" s="57" t="s">
        <v>106</v>
      </c>
      <c r="B348" s="57" t="s">
        <v>40</v>
      </c>
      <c r="C348" s="58">
        <v>4541693.5439799996</v>
      </c>
      <c r="D348" s="57" t="s">
        <v>2</v>
      </c>
      <c r="E348" s="57" t="s">
        <v>107</v>
      </c>
    </row>
    <row r="349" spans="1:5" x14ac:dyDescent="0.25">
      <c r="A349" s="57" t="s">
        <v>106</v>
      </c>
      <c r="B349" s="57" t="s">
        <v>40</v>
      </c>
      <c r="C349" s="58">
        <v>1579399.86977</v>
      </c>
      <c r="D349" s="57" t="s">
        <v>1</v>
      </c>
      <c r="E349" s="57" t="s">
        <v>107</v>
      </c>
    </row>
    <row r="350" spans="1:5" x14ac:dyDescent="0.25">
      <c r="A350" s="57" t="s">
        <v>106</v>
      </c>
      <c r="B350" s="57" t="s">
        <v>40</v>
      </c>
      <c r="C350" s="58">
        <v>4489007.5456800004</v>
      </c>
      <c r="D350" s="57" t="s">
        <v>1</v>
      </c>
      <c r="E350" s="57" t="s">
        <v>107</v>
      </c>
    </row>
    <row r="351" spans="1:5" x14ac:dyDescent="0.25">
      <c r="A351" s="57" t="s">
        <v>106</v>
      </c>
      <c r="B351" s="57" t="s">
        <v>40</v>
      </c>
      <c r="C351" s="58">
        <v>23393063.2313</v>
      </c>
      <c r="D351" s="57" t="s">
        <v>2</v>
      </c>
      <c r="E351" s="57" t="s">
        <v>107</v>
      </c>
    </row>
    <row r="352" spans="1:5" x14ac:dyDescent="0.25">
      <c r="A352" s="57" t="s">
        <v>106</v>
      </c>
      <c r="B352" s="57" t="s">
        <v>40</v>
      </c>
      <c r="C352" s="58">
        <v>4813815.5291499998</v>
      </c>
      <c r="D352" s="57" t="s">
        <v>2</v>
      </c>
      <c r="E352" s="57" t="s">
        <v>107</v>
      </c>
    </row>
    <row r="353" spans="1:5" x14ac:dyDescent="0.25">
      <c r="A353" s="57" t="s">
        <v>106</v>
      </c>
      <c r="B353" s="57" t="s">
        <v>40</v>
      </c>
      <c r="C353" s="58">
        <v>6492237.0140000004</v>
      </c>
      <c r="D353" s="57" t="s">
        <v>2</v>
      </c>
      <c r="E353" s="57" t="s">
        <v>107</v>
      </c>
    </row>
    <row r="354" spans="1:5" x14ac:dyDescent="0.25">
      <c r="A354" s="57" t="s">
        <v>106</v>
      </c>
      <c r="B354" s="57" t="s">
        <v>40</v>
      </c>
      <c r="C354" s="58">
        <v>7206875.9418200003</v>
      </c>
      <c r="D354" s="57" t="s">
        <v>2</v>
      </c>
      <c r="E354" s="57" t="s">
        <v>107</v>
      </c>
    </row>
    <row r="355" spans="1:5" x14ac:dyDescent="0.25">
      <c r="A355" s="57" t="s">
        <v>106</v>
      </c>
      <c r="B355" s="57" t="s">
        <v>40</v>
      </c>
      <c r="C355" s="58">
        <v>9841041.9442299996</v>
      </c>
      <c r="D355" s="57" t="s">
        <v>2</v>
      </c>
      <c r="E355" s="57" t="s">
        <v>107</v>
      </c>
    </row>
    <row r="356" spans="1:5" x14ac:dyDescent="0.25">
      <c r="A356" s="57" t="s">
        <v>106</v>
      </c>
      <c r="B356" s="57" t="s">
        <v>40</v>
      </c>
      <c r="C356" s="58">
        <v>39176443.350000001</v>
      </c>
      <c r="D356" s="57" t="s">
        <v>1</v>
      </c>
      <c r="E356" s="57" t="s">
        <v>107</v>
      </c>
    </row>
    <row r="357" spans="1:5" x14ac:dyDescent="0.25">
      <c r="A357" s="57" t="s">
        <v>106</v>
      </c>
      <c r="B357" s="57" t="s">
        <v>40</v>
      </c>
      <c r="C357" s="58">
        <v>6566235.9717800003</v>
      </c>
      <c r="D357" s="57" t="s">
        <v>2</v>
      </c>
      <c r="E357" s="57" t="s">
        <v>107</v>
      </c>
    </row>
    <row r="358" spans="1:5" x14ac:dyDescent="0.25">
      <c r="A358" s="57" t="s">
        <v>106</v>
      </c>
      <c r="B358" s="57" t="s">
        <v>40</v>
      </c>
      <c r="C358" s="58">
        <v>4324797.9700499997</v>
      </c>
      <c r="D358" s="57" t="s">
        <v>2</v>
      </c>
      <c r="E358" s="57" t="s">
        <v>107</v>
      </c>
    </row>
    <row r="359" spans="1:5" x14ac:dyDescent="0.25">
      <c r="A359" s="57" t="s">
        <v>106</v>
      </c>
      <c r="B359" s="57" t="s">
        <v>40</v>
      </c>
      <c r="C359" s="58">
        <v>1178117.4552199999</v>
      </c>
      <c r="D359" s="57" t="s">
        <v>1</v>
      </c>
      <c r="E359" s="57" t="s">
        <v>107</v>
      </c>
    </row>
    <row r="360" spans="1:5" x14ac:dyDescent="0.25">
      <c r="A360" s="57" t="s">
        <v>106</v>
      </c>
      <c r="B360" s="57" t="s">
        <v>40</v>
      </c>
      <c r="C360" s="58">
        <v>423060.62391299999</v>
      </c>
      <c r="D360" s="57" t="s">
        <v>4</v>
      </c>
      <c r="E360" s="57" t="s">
        <v>107</v>
      </c>
    </row>
    <row r="361" spans="1:5" x14ac:dyDescent="0.25">
      <c r="A361" s="57" t="s">
        <v>106</v>
      </c>
      <c r="B361" s="57" t="s">
        <v>40</v>
      </c>
      <c r="C361" s="58">
        <v>3015132.23838</v>
      </c>
      <c r="D361" s="57" t="s">
        <v>2</v>
      </c>
      <c r="E361" s="57" t="s">
        <v>107</v>
      </c>
    </row>
    <row r="362" spans="1:5" x14ac:dyDescent="0.25">
      <c r="A362" s="57" t="s">
        <v>106</v>
      </c>
      <c r="B362" s="57" t="s">
        <v>40</v>
      </c>
      <c r="C362" s="58">
        <v>12044703.664999999</v>
      </c>
      <c r="D362" s="57" t="s">
        <v>2</v>
      </c>
      <c r="E362" s="57" t="s">
        <v>107</v>
      </c>
    </row>
    <row r="363" spans="1:5" x14ac:dyDescent="0.25">
      <c r="A363" s="57" t="s">
        <v>106</v>
      </c>
      <c r="B363" s="57" t="s">
        <v>40</v>
      </c>
      <c r="C363" s="58">
        <v>6915764.4012200003</v>
      </c>
      <c r="D363" s="57" t="s">
        <v>1</v>
      </c>
      <c r="E363" s="57" t="s">
        <v>107</v>
      </c>
    </row>
    <row r="364" spans="1:5" x14ac:dyDescent="0.25">
      <c r="A364" s="57" t="s">
        <v>106</v>
      </c>
      <c r="B364" s="57" t="s">
        <v>40</v>
      </c>
      <c r="C364" s="58">
        <v>1477096.6471800001</v>
      </c>
      <c r="D364" s="57" t="s">
        <v>2</v>
      </c>
      <c r="E364" s="57" t="s">
        <v>107</v>
      </c>
    </row>
    <row r="365" spans="1:5" x14ac:dyDescent="0.25">
      <c r="A365" s="57" t="s">
        <v>106</v>
      </c>
      <c r="B365" s="57" t="s">
        <v>40</v>
      </c>
      <c r="C365" s="58">
        <v>124712.38075</v>
      </c>
      <c r="D365" s="57" t="s">
        <v>2</v>
      </c>
      <c r="E365" s="57" t="s">
        <v>106</v>
      </c>
    </row>
    <row r="366" spans="1:5" x14ac:dyDescent="0.25">
      <c r="A366" s="57" t="s">
        <v>106</v>
      </c>
      <c r="B366" s="57" t="s">
        <v>40</v>
      </c>
      <c r="C366" s="58">
        <v>5492234.5888799997</v>
      </c>
      <c r="D366" s="57" t="s">
        <v>2</v>
      </c>
      <c r="E366" s="57" t="s">
        <v>107</v>
      </c>
    </row>
    <row r="367" spans="1:5" x14ac:dyDescent="0.25">
      <c r="A367" s="57" t="s">
        <v>106</v>
      </c>
      <c r="B367" s="57" t="s">
        <v>40</v>
      </c>
      <c r="C367" s="58">
        <v>6650802.7690099999</v>
      </c>
      <c r="D367" s="57" t="s">
        <v>2</v>
      </c>
      <c r="E367" s="57" t="s">
        <v>107</v>
      </c>
    </row>
    <row r="368" spans="1:5" x14ac:dyDescent="0.25">
      <c r="A368" s="57" t="s">
        <v>106</v>
      </c>
      <c r="B368" s="57" t="s">
        <v>40</v>
      </c>
      <c r="C368" s="58">
        <v>16568080.845000001</v>
      </c>
      <c r="D368" s="57" t="s">
        <v>1</v>
      </c>
      <c r="E368" s="57" t="s">
        <v>107</v>
      </c>
    </row>
    <row r="369" spans="1:5" x14ac:dyDescent="0.25">
      <c r="A369" s="57" t="s">
        <v>106</v>
      </c>
      <c r="B369" s="57" t="s">
        <v>40</v>
      </c>
      <c r="C369" s="58">
        <v>676190.80680999998</v>
      </c>
      <c r="D369" s="57" t="s">
        <v>1</v>
      </c>
      <c r="E369" s="57" t="s">
        <v>107</v>
      </c>
    </row>
    <row r="370" spans="1:5" x14ac:dyDescent="0.25">
      <c r="A370" s="57" t="s">
        <v>106</v>
      </c>
      <c r="B370" s="57" t="s">
        <v>40</v>
      </c>
      <c r="C370" s="58">
        <v>778515.21297400002</v>
      </c>
      <c r="D370" s="57" t="s">
        <v>2</v>
      </c>
      <c r="E370" s="57" t="s">
        <v>107</v>
      </c>
    </row>
    <row r="371" spans="1:5" x14ac:dyDescent="0.25">
      <c r="A371" s="57" t="s">
        <v>106</v>
      </c>
      <c r="B371" s="57" t="s">
        <v>40</v>
      </c>
      <c r="C371" s="58">
        <v>17920128.119100001</v>
      </c>
      <c r="D371" s="57" t="s">
        <v>15</v>
      </c>
      <c r="E371" s="57" t="s">
        <v>107</v>
      </c>
    </row>
    <row r="372" spans="1:5" x14ac:dyDescent="0.25">
      <c r="A372" s="57" t="s">
        <v>106</v>
      </c>
      <c r="B372" s="57" t="s">
        <v>40</v>
      </c>
      <c r="C372" s="58">
        <v>9767922.5078100003</v>
      </c>
      <c r="D372" s="57" t="s">
        <v>15</v>
      </c>
      <c r="E372" s="57" t="s">
        <v>106</v>
      </c>
    </row>
    <row r="373" spans="1:5" x14ac:dyDescent="0.25">
      <c r="A373" s="57" t="s">
        <v>106</v>
      </c>
      <c r="B373" s="57" t="s">
        <v>40</v>
      </c>
      <c r="C373" s="58">
        <v>1042910.88528</v>
      </c>
      <c r="D373" s="57" t="s">
        <v>15</v>
      </c>
      <c r="E373" s="57" t="s">
        <v>106</v>
      </c>
    </row>
    <row r="374" spans="1:5" x14ac:dyDescent="0.25">
      <c r="A374" s="57" t="s">
        <v>106</v>
      </c>
      <c r="B374" s="57" t="s">
        <v>40</v>
      </c>
      <c r="C374" s="58">
        <v>2321319.9491900001</v>
      </c>
      <c r="D374" s="57" t="s">
        <v>1</v>
      </c>
      <c r="E374" s="57" t="s">
        <v>107</v>
      </c>
    </row>
    <row r="375" spans="1:5" x14ac:dyDescent="0.25">
      <c r="A375" s="57" t="s">
        <v>106</v>
      </c>
      <c r="B375" s="57" t="s">
        <v>40</v>
      </c>
      <c r="C375" s="58">
        <v>3688671.9312300002</v>
      </c>
      <c r="D375" s="57" t="s">
        <v>4</v>
      </c>
      <c r="E375" s="57" t="s">
        <v>107</v>
      </c>
    </row>
    <row r="376" spans="1:5" x14ac:dyDescent="0.25">
      <c r="A376" s="57" t="s">
        <v>106</v>
      </c>
      <c r="B376" s="57" t="s">
        <v>40</v>
      </c>
      <c r="C376" s="58">
        <v>687859.81027100002</v>
      </c>
      <c r="D376" s="57" t="s">
        <v>4</v>
      </c>
      <c r="E376" s="57" t="s">
        <v>107</v>
      </c>
    </row>
    <row r="377" spans="1:5" x14ac:dyDescent="0.25">
      <c r="A377" s="57" t="s">
        <v>106</v>
      </c>
      <c r="B377" s="57" t="s">
        <v>40</v>
      </c>
      <c r="C377" s="58">
        <v>70604693.503199995</v>
      </c>
      <c r="D377" s="57" t="s">
        <v>15</v>
      </c>
      <c r="E377" s="57" t="s">
        <v>107</v>
      </c>
    </row>
    <row r="378" spans="1:5" x14ac:dyDescent="0.25">
      <c r="A378" s="57" t="s">
        <v>106</v>
      </c>
      <c r="B378" s="57" t="s">
        <v>40</v>
      </c>
      <c r="C378" s="58">
        <v>68138.542573500003</v>
      </c>
      <c r="D378" s="57" t="s">
        <v>15</v>
      </c>
      <c r="E378" s="57" t="s">
        <v>106</v>
      </c>
    </row>
    <row r="379" spans="1:5" x14ac:dyDescent="0.25">
      <c r="A379" s="57" t="s">
        <v>106</v>
      </c>
      <c r="B379" s="57" t="s">
        <v>40</v>
      </c>
      <c r="C379" s="58">
        <v>1068398.90071</v>
      </c>
      <c r="D379" s="57" t="s">
        <v>15</v>
      </c>
      <c r="E379" s="57" t="s">
        <v>107</v>
      </c>
    </row>
    <row r="380" spans="1:5" x14ac:dyDescent="0.25">
      <c r="A380" s="57" t="s">
        <v>106</v>
      </c>
      <c r="B380" s="57" t="s">
        <v>40</v>
      </c>
      <c r="C380" s="58">
        <v>1519520.5426</v>
      </c>
      <c r="D380" s="57" t="s">
        <v>15</v>
      </c>
      <c r="E380" s="57" t="s">
        <v>107</v>
      </c>
    </row>
    <row r="381" spans="1:5" x14ac:dyDescent="0.25">
      <c r="A381" s="57" t="s">
        <v>106</v>
      </c>
      <c r="B381" s="57" t="s">
        <v>40</v>
      </c>
      <c r="C381" s="58">
        <v>82387.779900699999</v>
      </c>
      <c r="D381" s="57" t="s">
        <v>10</v>
      </c>
      <c r="E381" s="57" t="s">
        <v>107</v>
      </c>
    </row>
    <row r="382" spans="1:5" x14ac:dyDescent="0.25">
      <c r="A382" s="57" t="s">
        <v>106</v>
      </c>
      <c r="B382" s="57" t="s">
        <v>40</v>
      </c>
      <c r="C382" s="58">
        <v>429845.24869099999</v>
      </c>
      <c r="D382" s="57" t="s">
        <v>12</v>
      </c>
      <c r="E382" s="57" t="s">
        <v>107</v>
      </c>
    </row>
    <row r="383" spans="1:5" x14ac:dyDescent="0.25">
      <c r="A383" s="57" t="s">
        <v>106</v>
      </c>
      <c r="B383" s="57" t="s">
        <v>40</v>
      </c>
      <c r="C383" s="58">
        <v>6459028.7117400002</v>
      </c>
      <c r="D383" s="57" t="s">
        <v>2</v>
      </c>
      <c r="E383" s="57" t="s">
        <v>107</v>
      </c>
    </row>
    <row r="384" spans="1:5" x14ac:dyDescent="0.25">
      <c r="A384" s="57" t="s">
        <v>106</v>
      </c>
      <c r="B384" s="57" t="s">
        <v>40</v>
      </c>
      <c r="C384" s="58">
        <v>1044535.25828</v>
      </c>
      <c r="D384" s="57" t="s">
        <v>1</v>
      </c>
      <c r="E384" s="57" t="s">
        <v>107</v>
      </c>
    </row>
    <row r="385" spans="1:5" x14ac:dyDescent="0.25">
      <c r="A385" s="57" t="s">
        <v>106</v>
      </c>
      <c r="B385" s="57" t="s">
        <v>40</v>
      </c>
      <c r="C385" s="58">
        <v>500286.22774900001</v>
      </c>
      <c r="D385" s="57" t="s">
        <v>10</v>
      </c>
      <c r="E385" s="57" t="s">
        <v>107</v>
      </c>
    </row>
    <row r="386" spans="1:5" x14ac:dyDescent="0.25">
      <c r="A386" s="57" t="s">
        <v>106</v>
      </c>
      <c r="B386" s="57" t="s">
        <v>40</v>
      </c>
      <c r="C386" s="58">
        <v>1368549.85675</v>
      </c>
      <c r="D386" s="57" t="s">
        <v>2</v>
      </c>
      <c r="E386" s="57" t="s">
        <v>107</v>
      </c>
    </row>
    <row r="387" spans="1:5" x14ac:dyDescent="0.25">
      <c r="A387" s="57" t="s">
        <v>106</v>
      </c>
      <c r="B387" s="57" t="s">
        <v>40</v>
      </c>
      <c r="C387" s="58">
        <v>4927363.3291999996</v>
      </c>
      <c r="D387" s="57" t="s">
        <v>15</v>
      </c>
      <c r="E387" s="57" t="s">
        <v>107</v>
      </c>
    </row>
    <row r="388" spans="1:5" x14ac:dyDescent="0.25">
      <c r="A388" s="57" t="s">
        <v>106</v>
      </c>
      <c r="B388" s="57" t="s">
        <v>40</v>
      </c>
      <c r="C388" s="58">
        <v>100364.62153800001</v>
      </c>
      <c r="D388" s="57" t="s">
        <v>10</v>
      </c>
      <c r="E388" s="57" t="s">
        <v>107</v>
      </c>
    </row>
    <row r="389" spans="1:5" x14ac:dyDescent="0.25">
      <c r="A389" s="57" t="s">
        <v>106</v>
      </c>
      <c r="B389" s="57" t="s">
        <v>40</v>
      </c>
      <c r="C389" s="58">
        <v>19855.018897400001</v>
      </c>
      <c r="D389" s="57" t="s">
        <v>10</v>
      </c>
      <c r="E389" s="57" t="s">
        <v>107</v>
      </c>
    </row>
    <row r="390" spans="1:5" x14ac:dyDescent="0.25">
      <c r="A390" s="57" t="s">
        <v>106</v>
      </c>
      <c r="B390" s="57" t="s">
        <v>40</v>
      </c>
      <c r="C390" s="58">
        <v>1565784.9995800001</v>
      </c>
      <c r="D390" s="57" t="s">
        <v>15</v>
      </c>
      <c r="E390" s="57" t="s">
        <v>107</v>
      </c>
    </row>
    <row r="391" spans="1:5" x14ac:dyDescent="0.25">
      <c r="A391" s="57" t="s">
        <v>106</v>
      </c>
      <c r="B391" s="57" t="s">
        <v>40</v>
      </c>
      <c r="C391" s="58">
        <v>67899.928562899993</v>
      </c>
      <c r="D391" s="57" t="s">
        <v>15</v>
      </c>
      <c r="E391" s="57" t="s">
        <v>106</v>
      </c>
    </row>
    <row r="392" spans="1:5" x14ac:dyDescent="0.25">
      <c r="A392" s="57" t="s">
        <v>106</v>
      </c>
      <c r="B392" s="57" t="s">
        <v>40</v>
      </c>
      <c r="C392" s="58">
        <v>568043.43629099999</v>
      </c>
      <c r="D392" s="57" t="s">
        <v>13</v>
      </c>
      <c r="E392" s="57" t="s">
        <v>107</v>
      </c>
    </row>
    <row r="393" spans="1:5" x14ac:dyDescent="0.25">
      <c r="A393" s="57" t="s">
        <v>106</v>
      </c>
      <c r="B393" s="57" t="s">
        <v>40</v>
      </c>
      <c r="C393" s="58">
        <v>166419.23209800001</v>
      </c>
      <c r="D393" s="57" t="s">
        <v>10</v>
      </c>
      <c r="E393" s="57" t="s">
        <v>107</v>
      </c>
    </row>
    <row r="394" spans="1:5" x14ac:dyDescent="0.25">
      <c r="A394" s="57" t="s">
        <v>106</v>
      </c>
      <c r="B394" s="57" t="s">
        <v>40</v>
      </c>
      <c r="C394" s="58">
        <v>44715868.472000003</v>
      </c>
      <c r="D394" s="57" t="s">
        <v>15</v>
      </c>
      <c r="E394" s="57" t="s">
        <v>107</v>
      </c>
    </row>
    <row r="395" spans="1:5" x14ac:dyDescent="0.25">
      <c r="A395" s="57" t="s">
        <v>106</v>
      </c>
      <c r="B395" s="57" t="s">
        <v>40</v>
      </c>
      <c r="C395" s="58">
        <v>192154.76457100001</v>
      </c>
      <c r="D395" s="57" t="s">
        <v>15</v>
      </c>
      <c r="E395" s="57" t="s">
        <v>106</v>
      </c>
    </row>
    <row r="396" spans="1:5" x14ac:dyDescent="0.25">
      <c r="A396" s="57" t="s">
        <v>106</v>
      </c>
      <c r="B396" s="57" t="s">
        <v>40</v>
      </c>
      <c r="C396" s="58">
        <v>252587.20501100001</v>
      </c>
      <c r="D396" s="57" t="s">
        <v>14</v>
      </c>
      <c r="E396" s="57" t="s">
        <v>107</v>
      </c>
    </row>
    <row r="397" spans="1:5" x14ac:dyDescent="0.25">
      <c r="A397" s="57" t="s">
        <v>106</v>
      </c>
      <c r="B397" s="57" t="s">
        <v>40</v>
      </c>
      <c r="C397" s="58">
        <v>376622.30947199999</v>
      </c>
      <c r="D397" s="57" t="s">
        <v>12</v>
      </c>
      <c r="E397" s="57" t="s">
        <v>107</v>
      </c>
    </row>
    <row r="398" spans="1:5" x14ac:dyDescent="0.25">
      <c r="A398" s="57" t="s">
        <v>106</v>
      </c>
      <c r="B398" s="57" t="s">
        <v>40</v>
      </c>
      <c r="C398" s="58">
        <v>52206.137884999996</v>
      </c>
      <c r="D398" s="57" t="s">
        <v>12</v>
      </c>
      <c r="E398" s="57" t="s">
        <v>106</v>
      </c>
    </row>
    <row r="399" spans="1:5" x14ac:dyDescent="0.25">
      <c r="A399" s="57" t="s">
        <v>106</v>
      </c>
      <c r="B399" s="57" t="s">
        <v>40</v>
      </c>
      <c r="C399" s="58">
        <v>1598756.0583800001</v>
      </c>
      <c r="D399" s="57" t="s">
        <v>2</v>
      </c>
      <c r="E399" s="57" t="s">
        <v>107</v>
      </c>
    </row>
    <row r="400" spans="1:5" x14ac:dyDescent="0.25">
      <c r="A400" s="57" t="s">
        <v>106</v>
      </c>
      <c r="B400" s="57" t="s">
        <v>40</v>
      </c>
      <c r="C400" s="58">
        <v>2032094.9267899999</v>
      </c>
      <c r="D400" s="57" t="s">
        <v>4</v>
      </c>
      <c r="E400" s="57" t="s">
        <v>107</v>
      </c>
    </row>
    <row r="401" spans="1:5" x14ac:dyDescent="0.25">
      <c r="A401" s="57" t="s">
        <v>106</v>
      </c>
      <c r="B401" s="57" t="s">
        <v>40</v>
      </c>
      <c r="C401" s="58">
        <v>7023949.6768899998</v>
      </c>
      <c r="D401" s="57" t="s">
        <v>2</v>
      </c>
      <c r="E401" s="57" t="s">
        <v>107</v>
      </c>
    </row>
    <row r="402" spans="1:5" x14ac:dyDescent="0.25">
      <c r="A402" s="57" t="s">
        <v>106</v>
      </c>
      <c r="B402" s="57" t="s">
        <v>40</v>
      </c>
      <c r="C402" s="58">
        <v>13019771.3026</v>
      </c>
      <c r="D402" s="57" t="s">
        <v>2</v>
      </c>
      <c r="E402" s="57" t="s">
        <v>107</v>
      </c>
    </row>
    <row r="403" spans="1:5" x14ac:dyDescent="0.25">
      <c r="A403" s="57" t="s">
        <v>106</v>
      </c>
      <c r="B403" s="57" t="s">
        <v>40</v>
      </c>
      <c r="C403" s="58">
        <v>2833147.4815600002</v>
      </c>
      <c r="D403" s="57" t="s">
        <v>2</v>
      </c>
      <c r="E403" s="57" t="s">
        <v>107</v>
      </c>
    </row>
    <row r="404" spans="1:5" x14ac:dyDescent="0.25">
      <c r="A404" s="57" t="s">
        <v>106</v>
      </c>
      <c r="B404" s="57" t="s">
        <v>40</v>
      </c>
      <c r="C404" s="58">
        <v>2363845.2606799998</v>
      </c>
      <c r="D404" s="57" t="s">
        <v>2</v>
      </c>
      <c r="E404" s="57" t="s">
        <v>107</v>
      </c>
    </row>
    <row r="405" spans="1:5" x14ac:dyDescent="0.25">
      <c r="A405" s="57" t="s">
        <v>106</v>
      </c>
      <c r="B405" s="57" t="s">
        <v>40</v>
      </c>
      <c r="C405" s="58">
        <v>5137985.8822900001</v>
      </c>
      <c r="D405" s="57" t="s">
        <v>2</v>
      </c>
      <c r="E405" s="57" t="s">
        <v>107</v>
      </c>
    </row>
    <row r="406" spans="1:5" x14ac:dyDescent="0.25">
      <c r="A406" s="57" t="s">
        <v>106</v>
      </c>
      <c r="B406" s="57" t="s">
        <v>40</v>
      </c>
      <c r="C406" s="58">
        <v>1363440.9444500001</v>
      </c>
      <c r="D406" s="57" t="s">
        <v>2</v>
      </c>
      <c r="E406" s="57" t="s">
        <v>107</v>
      </c>
    </row>
    <row r="407" spans="1:5" x14ac:dyDescent="0.25">
      <c r="A407" s="57" t="s">
        <v>106</v>
      </c>
      <c r="B407" s="57" t="s">
        <v>40</v>
      </c>
      <c r="C407" s="58">
        <v>783756.454471</v>
      </c>
      <c r="D407" s="57" t="s">
        <v>2</v>
      </c>
      <c r="E407" s="57" t="s">
        <v>107</v>
      </c>
    </row>
    <row r="408" spans="1:5" x14ac:dyDescent="0.25">
      <c r="A408" s="57" t="s">
        <v>106</v>
      </c>
      <c r="B408" s="57" t="s">
        <v>40</v>
      </c>
      <c r="C408" s="58">
        <v>5772641.9499700004</v>
      </c>
      <c r="D408" s="57" t="s">
        <v>1</v>
      </c>
      <c r="E408" s="57" t="s">
        <v>107</v>
      </c>
    </row>
    <row r="409" spans="1:5" x14ac:dyDescent="0.25">
      <c r="A409" s="57" t="s">
        <v>106</v>
      </c>
      <c r="B409" s="57" t="s">
        <v>40</v>
      </c>
      <c r="C409" s="58">
        <v>150830.61814800001</v>
      </c>
      <c r="D409" s="57" t="s">
        <v>2</v>
      </c>
      <c r="E409" s="57" t="s">
        <v>107</v>
      </c>
    </row>
    <row r="410" spans="1:5" x14ac:dyDescent="0.25">
      <c r="A410" s="57" t="s">
        <v>106</v>
      </c>
      <c r="B410" s="57" t="s">
        <v>40</v>
      </c>
      <c r="C410" s="58">
        <v>129386.814703</v>
      </c>
      <c r="D410" s="57" t="s">
        <v>2</v>
      </c>
      <c r="E410" s="57" t="s">
        <v>107</v>
      </c>
    </row>
    <row r="411" spans="1:5" x14ac:dyDescent="0.25">
      <c r="A411" s="57" t="s">
        <v>106</v>
      </c>
      <c r="B411" s="57" t="s">
        <v>40</v>
      </c>
      <c r="C411" s="58">
        <v>125938.227149</v>
      </c>
      <c r="D411" s="57" t="s">
        <v>11</v>
      </c>
      <c r="E411" s="57" t="s">
        <v>107</v>
      </c>
    </row>
    <row r="412" spans="1:5" x14ac:dyDescent="0.25">
      <c r="A412" s="57" t="s">
        <v>106</v>
      </c>
      <c r="B412" s="57" t="s">
        <v>40</v>
      </c>
      <c r="C412" s="58">
        <v>1039968.9377</v>
      </c>
      <c r="D412" s="57" t="s">
        <v>2</v>
      </c>
      <c r="E412" s="57" t="s">
        <v>107</v>
      </c>
    </row>
    <row r="413" spans="1:5" x14ac:dyDescent="0.25">
      <c r="A413" s="57" t="s">
        <v>106</v>
      </c>
      <c r="B413" s="57" t="s">
        <v>40</v>
      </c>
      <c r="C413" s="58">
        <v>7310745.5968899997</v>
      </c>
      <c r="D413" s="57" t="s">
        <v>15</v>
      </c>
      <c r="E413" s="57" t="s">
        <v>107</v>
      </c>
    </row>
    <row r="414" spans="1:5" x14ac:dyDescent="0.25">
      <c r="A414" s="57" t="s">
        <v>106</v>
      </c>
      <c r="B414" s="57" t="s">
        <v>40</v>
      </c>
      <c r="C414" s="58">
        <v>35200118.566500001</v>
      </c>
      <c r="D414" s="57" t="s">
        <v>15</v>
      </c>
      <c r="E414" s="57" t="s">
        <v>106</v>
      </c>
    </row>
    <row r="415" spans="1:5" x14ac:dyDescent="0.25">
      <c r="A415" s="57" t="s">
        <v>106</v>
      </c>
      <c r="B415" s="57" t="s">
        <v>40</v>
      </c>
      <c r="C415" s="58">
        <v>16183119.466700001</v>
      </c>
      <c r="D415" s="57" t="s">
        <v>15</v>
      </c>
      <c r="E415" s="57" t="s">
        <v>106</v>
      </c>
    </row>
    <row r="416" spans="1:5" x14ac:dyDescent="0.25">
      <c r="A416" s="57" t="s">
        <v>106</v>
      </c>
      <c r="B416" s="57" t="s">
        <v>40</v>
      </c>
      <c r="C416" s="58">
        <v>96035.706990599996</v>
      </c>
      <c r="D416" s="57" t="s">
        <v>4</v>
      </c>
      <c r="E416" s="57" t="s">
        <v>107</v>
      </c>
    </row>
    <row r="417" spans="1:5" x14ac:dyDescent="0.25">
      <c r="A417" s="57" t="s">
        <v>106</v>
      </c>
      <c r="B417" s="57" t="s">
        <v>40</v>
      </c>
      <c r="C417" s="58">
        <v>971252.86022000003</v>
      </c>
      <c r="D417" s="57" t="s">
        <v>1</v>
      </c>
      <c r="E417" s="57" t="s">
        <v>107</v>
      </c>
    </row>
    <row r="418" spans="1:5" x14ac:dyDescent="0.25">
      <c r="A418" s="57" t="s">
        <v>106</v>
      </c>
      <c r="B418" s="57" t="s">
        <v>40</v>
      </c>
      <c r="C418" s="58">
        <v>61163.077936599999</v>
      </c>
      <c r="D418" s="57" t="s">
        <v>4</v>
      </c>
      <c r="E418" s="57" t="s">
        <v>107</v>
      </c>
    </row>
    <row r="419" spans="1:5" x14ac:dyDescent="0.25">
      <c r="A419" s="57" t="s">
        <v>106</v>
      </c>
      <c r="B419" s="57" t="s">
        <v>40</v>
      </c>
      <c r="C419" s="58">
        <v>85423.655337300006</v>
      </c>
      <c r="D419" s="57" t="s">
        <v>5</v>
      </c>
      <c r="E419" s="57" t="s">
        <v>107</v>
      </c>
    </row>
    <row r="420" spans="1:5" x14ac:dyDescent="0.25">
      <c r="A420" s="57" t="s">
        <v>106</v>
      </c>
      <c r="B420" s="57" t="s">
        <v>40</v>
      </c>
      <c r="C420" s="58">
        <v>15263.8687075</v>
      </c>
      <c r="D420" s="57" t="s">
        <v>5</v>
      </c>
      <c r="E420" s="57" t="s">
        <v>107</v>
      </c>
    </row>
    <row r="421" spans="1:5" x14ac:dyDescent="0.25">
      <c r="A421" s="57" t="s">
        <v>106</v>
      </c>
      <c r="B421" s="57" t="s">
        <v>40</v>
      </c>
      <c r="C421" s="58">
        <v>6741.7105239599996</v>
      </c>
      <c r="D421" s="57" t="s">
        <v>4</v>
      </c>
      <c r="E421" s="57" t="s">
        <v>107</v>
      </c>
    </row>
    <row r="422" spans="1:5" x14ac:dyDescent="0.25">
      <c r="A422" s="57" t="s">
        <v>106</v>
      </c>
      <c r="B422" s="57" t="s">
        <v>40</v>
      </c>
      <c r="C422" s="58">
        <v>36026.956914800001</v>
      </c>
      <c r="D422" s="57" t="s">
        <v>5</v>
      </c>
      <c r="E422" s="57" t="s">
        <v>107</v>
      </c>
    </row>
    <row r="423" spans="1:5" x14ac:dyDescent="0.25">
      <c r="A423" s="57" t="s">
        <v>106</v>
      </c>
      <c r="B423" s="57" t="s">
        <v>40</v>
      </c>
      <c r="C423" s="58">
        <v>126153.740338</v>
      </c>
      <c r="D423" s="57" t="s">
        <v>5</v>
      </c>
      <c r="E423" s="57" t="s">
        <v>107</v>
      </c>
    </row>
    <row r="424" spans="1:5" x14ac:dyDescent="0.25">
      <c r="A424" s="57" t="s">
        <v>106</v>
      </c>
      <c r="B424" s="57" t="s">
        <v>40</v>
      </c>
      <c r="C424" s="58">
        <v>425328.14428299997</v>
      </c>
      <c r="D424" s="57" t="s">
        <v>4</v>
      </c>
      <c r="E424" s="57" t="s">
        <v>107</v>
      </c>
    </row>
    <row r="425" spans="1:5" x14ac:dyDescent="0.25">
      <c r="A425" s="57" t="s">
        <v>106</v>
      </c>
      <c r="B425" s="57" t="s">
        <v>40</v>
      </c>
      <c r="C425" s="58">
        <v>236674.33720800001</v>
      </c>
      <c r="D425" s="57" t="s">
        <v>4</v>
      </c>
      <c r="E425" s="57" t="s">
        <v>107</v>
      </c>
    </row>
    <row r="426" spans="1:5" x14ac:dyDescent="0.25">
      <c r="A426" s="57" t="s">
        <v>106</v>
      </c>
      <c r="B426" s="57" t="s">
        <v>40</v>
      </c>
      <c r="C426" s="58">
        <v>60995.388335700001</v>
      </c>
      <c r="D426" s="57" t="s">
        <v>4</v>
      </c>
      <c r="E426" s="57" t="s">
        <v>107</v>
      </c>
    </row>
    <row r="427" spans="1:5" x14ac:dyDescent="0.25">
      <c r="A427" s="57" t="s">
        <v>106</v>
      </c>
      <c r="B427" s="57" t="s">
        <v>40</v>
      </c>
      <c r="C427" s="58">
        <v>33690.398747699997</v>
      </c>
      <c r="D427" s="57" t="s">
        <v>4</v>
      </c>
      <c r="E427" s="57" t="s">
        <v>107</v>
      </c>
    </row>
    <row r="428" spans="1:5" x14ac:dyDescent="0.25">
      <c r="A428" s="57" t="s">
        <v>106</v>
      </c>
      <c r="B428" s="57" t="s">
        <v>40</v>
      </c>
      <c r="C428" s="58">
        <v>681993.85761499999</v>
      </c>
      <c r="D428" s="57" t="s">
        <v>4</v>
      </c>
      <c r="E428" s="57" t="s">
        <v>107</v>
      </c>
    </row>
    <row r="429" spans="1:5" x14ac:dyDescent="0.25">
      <c r="A429" s="57" t="s">
        <v>106</v>
      </c>
      <c r="B429" s="57" t="s">
        <v>40</v>
      </c>
      <c r="C429" s="58">
        <v>1032508.79018</v>
      </c>
      <c r="D429" s="57" t="s">
        <v>4</v>
      </c>
      <c r="E429" s="57" t="s">
        <v>107</v>
      </c>
    </row>
    <row r="430" spans="1:5" x14ac:dyDescent="0.25">
      <c r="A430" s="57" t="s">
        <v>106</v>
      </c>
      <c r="B430" s="57" t="s">
        <v>40</v>
      </c>
      <c r="C430" s="58">
        <v>421698.306491</v>
      </c>
      <c r="D430" s="57" t="s">
        <v>4</v>
      </c>
      <c r="E430" s="57" t="s">
        <v>107</v>
      </c>
    </row>
    <row r="431" spans="1:5" x14ac:dyDescent="0.25">
      <c r="A431" s="57" t="s">
        <v>106</v>
      </c>
      <c r="B431" s="57" t="s">
        <v>40</v>
      </c>
      <c r="C431" s="58">
        <v>74664.125084700005</v>
      </c>
      <c r="D431" s="57" t="s">
        <v>5</v>
      </c>
      <c r="E431" s="57" t="s">
        <v>107</v>
      </c>
    </row>
    <row r="432" spans="1:5" x14ac:dyDescent="0.25">
      <c r="A432" s="57" t="s">
        <v>106</v>
      </c>
      <c r="B432" s="57" t="s">
        <v>40</v>
      </c>
      <c r="C432" s="58">
        <v>85354.296881400005</v>
      </c>
      <c r="D432" s="57" t="s">
        <v>4</v>
      </c>
      <c r="E432" s="57" t="s">
        <v>107</v>
      </c>
    </row>
    <row r="433" spans="1:5" x14ac:dyDescent="0.25">
      <c r="A433" s="57" t="s">
        <v>106</v>
      </c>
      <c r="B433" s="57" t="s">
        <v>40</v>
      </c>
      <c r="C433" s="58">
        <v>55900.406540800002</v>
      </c>
      <c r="D433" s="57" t="s">
        <v>4</v>
      </c>
      <c r="E433" s="57" t="s">
        <v>107</v>
      </c>
    </row>
    <row r="434" spans="1:5" x14ac:dyDescent="0.25">
      <c r="A434" s="57" t="s">
        <v>106</v>
      </c>
      <c r="B434" s="57" t="s">
        <v>40</v>
      </c>
      <c r="C434" s="58">
        <v>7473.9475161800001</v>
      </c>
      <c r="D434" s="57" t="s">
        <v>5</v>
      </c>
      <c r="E434" s="57" t="s">
        <v>107</v>
      </c>
    </row>
    <row r="435" spans="1:5" x14ac:dyDescent="0.25">
      <c r="A435" s="57" t="s">
        <v>106</v>
      </c>
      <c r="B435" s="57" t="s">
        <v>40</v>
      </c>
      <c r="C435" s="58">
        <v>26429.657762499999</v>
      </c>
      <c r="D435" s="57" t="s">
        <v>4</v>
      </c>
      <c r="E435" s="57" t="s">
        <v>107</v>
      </c>
    </row>
    <row r="436" spans="1:5" x14ac:dyDescent="0.25">
      <c r="A436" s="57" t="s">
        <v>106</v>
      </c>
      <c r="B436" s="57" t="s">
        <v>40</v>
      </c>
      <c r="C436" s="58">
        <v>10134.7237332</v>
      </c>
      <c r="D436" s="57" t="s">
        <v>5</v>
      </c>
      <c r="E436" s="57" t="s">
        <v>107</v>
      </c>
    </row>
    <row r="437" spans="1:5" x14ac:dyDescent="0.25">
      <c r="A437" s="57" t="s">
        <v>106</v>
      </c>
      <c r="B437" s="57" t="s">
        <v>40</v>
      </c>
      <c r="C437" s="58">
        <v>18353.057395700002</v>
      </c>
      <c r="D437" s="57" t="s">
        <v>1</v>
      </c>
      <c r="E437" s="57" t="s">
        <v>107</v>
      </c>
    </row>
    <row r="438" spans="1:5" x14ac:dyDescent="0.25">
      <c r="A438" s="57" t="s">
        <v>106</v>
      </c>
      <c r="B438" s="57" t="s">
        <v>40</v>
      </c>
      <c r="C438" s="58">
        <v>1652.9947452900001</v>
      </c>
      <c r="D438" s="57" t="s">
        <v>4</v>
      </c>
      <c r="E438" s="57" t="s">
        <v>107</v>
      </c>
    </row>
    <row r="439" spans="1:5" x14ac:dyDescent="0.25">
      <c r="A439" s="57" t="s">
        <v>106</v>
      </c>
      <c r="B439" s="57" t="s">
        <v>40</v>
      </c>
      <c r="C439" s="58">
        <v>2216.2943891300001</v>
      </c>
      <c r="D439" s="57" t="s">
        <v>4</v>
      </c>
      <c r="E439" s="57" t="s">
        <v>107</v>
      </c>
    </row>
    <row r="440" spans="1:5" x14ac:dyDescent="0.25">
      <c r="A440" s="57" t="s">
        <v>106</v>
      </c>
      <c r="B440" s="57" t="s">
        <v>40</v>
      </c>
      <c r="C440" s="58">
        <v>2343.3702952100002</v>
      </c>
      <c r="D440" s="57" t="s">
        <v>4</v>
      </c>
      <c r="E440" s="57" t="s">
        <v>107</v>
      </c>
    </row>
    <row r="441" spans="1:5" x14ac:dyDescent="0.25">
      <c r="A441" s="57" t="s">
        <v>106</v>
      </c>
      <c r="B441" s="57" t="s">
        <v>40</v>
      </c>
      <c r="C441" s="58">
        <v>3627.5456866599998</v>
      </c>
      <c r="D441" s="57" t="s">
        <v>4</v>
      </c>
      <c r="E441" s="57" t="s">
        <v>107</v>
      </c>
    </row>
    <row r="442" spans="1:5" x14ac:dyDescent="0.25">
      <c r="A442" s="57" t="s">
        <v>106</v>
      </c>
      <c r="B442" s="57" t="s">
        <v>40</v>
      </c>
      <c r="C442" s="58">
        <v>4752.9492265500003</v>
      </c>
      <c r="D442" s="57" t="s">
        <v>4</v>
      </c>
      <c r="E442" s="57" t="s">
        <v>107</v>
      </c>
    </row>
    <row r="443" spans="1:5" x14ac:dyDescent="0.25">
      <c r="A443" s="57" t="s">
        <v>106</v>
      </c>
      <c r="B443" s="57" t="s">
        <v>40</v>
      </c>
      <c r="C443" s="58">
        <v>12081.887318499999</v>
      </c>
      <c r="D443" s="57" t="s">
        <v>5</v>
      </c>
      <c r="E443" s="57" t="s">
        <v>107</v>
      </c>
    </row>
    <row r="444" spans="1:5" x14ac:dyDescent="0.25">
      <c r="A444" s="57" t="s">
        <v>106</v>
      </c>
      <c r="B444" s="57" t="s">
        <v>40</v>
      </c>
      <c r="C444" s="58">
        <v>896082.56060700002</v>
      </c>
      <c r="D444" s="57" t="s">
        <v>4</v>
      </c>
      <c r="E444" s="57" t="s">
        <v>107</v>
      </c>
    </row>
    <row r="445" spans="1:5" x14ac:dyDescent="0.25">
      <c r="A445" s="57" t="s">
        <v>106</v>
      </c>
      <c r="B445" s="57" t="s">
        <v>40</v>
      </c>
      <c r="C445" s="58">
        <v>3043955.8125999998</v>
      </c>
      <c r="D445" s="57" t="s">
        <v>4</v>
      </c>
      <c r="E445" s="57" t="s">
        <v>107</v>
      </c>
    </row>
    <row r="446" spans="1:5" x14ac:dyDescent="0.25">
      <c r="A446" s="57" t="s">
        <v>106</v>
      </c>
      <c r="B446" s="57" t="s">
        <v>40</v>
      </c>
      <c r="C446" s="58">
        <v>184023.34812499999</v>
      </c>
      <c r="D446" s="57" t="s">
        <v>4</v>
      </c>
      <c r="E446" s="57" t="s">
        <v>107</v>
      </c>
    </row>
    <row r="447" spans="1:5" x14ac:dyDescent="0.25">
      <c r="A447" s="57" t="s">
        <v>106</v>
      </c>
      <c r="B447" s="57" t="s">
        <v>40</v>
      </c>
      <c r="C447" s="58">
        <v>50219.8816763</v>
      </c>
      <c r="D447" s="57" t="s">
        <v>1</v>
      </c>
      <c r="E447" s="57" t="s">
        <v>107</v>
      </c>
    </row>
    <row r="448" spans="1:5" x14ac:dyDescent="0.25">
      <c r="A448" s="57" t="s">
        <v>106</v>
      </c>
      <c r="B448" s="57" t="s">
        <v>40</v>
      </c>
      <c r="C448" s="58">
        <v>72284.315070700002</v>
      </c>
      <c r="D448" s="57" t="s">
        <v>1</v>
      </c>
      <c r="E448" s="57" t="s">
        <v>107</v>
      </c>
    </row>
    <row r="449" spans="1:5" x14ac:dyDescent="0.25">
      <c r="A449" s="57" t="s">
        <v>106</v>
      </c>
      <c r="B449" s="57" t="s">
        <v>40</v>
      </c>
      <c r="C449" s="58">
        <v>443412.52193799999</v>
      </c>
      <c r="D449" s="57" t="s">
        <v>1</v>
      </c>
      <c r="E449" s="57" t="s">
        <v>107</v>
      </c>
    </row>
    <row r="450" spans="1:5" x14ac:dyDescent="0.25">
      <c r="A450" s="57" t="s">
        <v>106</v>
      </c>
      <c r="B450" s="57" t="s">
        <v>40</v>
      </c>
      <c r="C450" s="58">
        <v>178171.09734899999</v>
      </c>
      <c r="D450" s="57" t="s">
        <v>4</v>
      </c>
      <c r="E450" s="57" t="s">
        <v>107</v>
      </c>
    </row>
    <row r="451" spans="1:5" x14ac:dyDescent="0.25">
      <c r="A451" s="57" t="s">
        <v>106</v>
      </c>
      <c r="B451" s="57" t="s">
        <v>40</v>
      </c>
      <c r="C451" s="58">
        <v>22719.295864600001</v>
      </c>
      <c r="D451" s="57" t="s">
        <v>4</v>
      </c>
      <c r="E451" s="57" t="s">
        <v>107</v>
      </c>
    </row>
    <row r="452" spans="1:5" x14ac:dyDescent="0.25">
      <c r="A452" s="57" t="s">
        <v>106</v>
      </c>
      <c r="B452" s="57" t="s">
        <v>40</v>
      </c>
      <c r="C452" s="58">
        <v>16283.516922999999</v>
      </c>
      <c r="D452" s="57" t="s">
        <v>4</v>
      </c>
      <c r="E452" s="57" t="s">
        <v>107</v>
      </c>
    </row>
    <row r="453" spans="1:5" x14ac:dyDescent="0.25">
      <c r="A453" s="57" t="s">
        <v>106</v>
      </c>
      <c r="B453" s="57" t="s">
        <v>40</v>
      </c>
      <c r="C453" s="58">
        <v>41106.610326299997</v>
      </c>
      <c r="D453" s="57" t="s">
        <v>4</v>
      </c>
      <c r="E453" s="57" t="s">
        <v>107</v>
      </c>
    </row>
    <row r="454" spans="1:5" x14ac:dyDescent="0.25">
      <c r="A454" s="57" t="s">
        <v>106</v>
      </c>
      <c r="B454" s="57" t="s">
        <v>40</v>
      </c>
      <c r="C454" s="58">
        <v>47035.580438700003</v>
      </c>
      <c r="D454" s="57" t="s">
        <v>4</v>
      </c>
      <c r="E454" s="57" t="s">
        <v>107</v>
      </c>
    </row>
    <row r="455" spans="1:5" x14ac:dyDescent="0.25">
      <c r="A455" s="57" t="s">
        <v>106</v>
      </c>
      <c r="B455" s="57" t="s">
        <v>40</v>
      </c>
      <c r="C455" s="58">
        <v>485460.04805699998</v>
      </c>
      <c r="D455" s="57" t="s">
        <v>4</v>
      </c>
      <c r="E455" s="57" t="s">
        <v>107</v>
      </c>
    </row>
    <row r="456" spans="1:5" x14ac:dyDescent="0.25">
      <c r="A456" s="57" t="s">
        <v>106</v>
      </c>
      <c r="B456" s="57" t="s">
        <v>40</v>
      </c>
      <c r="C456" s="58">
        <v>42737.3106778</v>
      </c>
      <c r="D456" s="57" t="s">
        <v>4</v>
      </c>
      <c r="E456" s="57" t="s">
        <v>107</v>
      </c>
    </row>
    <row r="457" spans="1:5" x14ac:dyDescent="0.25">
      <c r="A457" s="57" t="s">
        <v>106</v>
      </c>
      <c r="B457" s="57" t="s">
        <v>40</v>
      </c>
      <c r="C457" s="58">
        <v>259979.75690000001</v>
      </c>
      <c r="D457" s="57" t="s">
        <v>4</v>
      </c>
      <c r="E457" s="57" t="s">
        <v>107</v>
      </c>
    </row>
    <row r="458" spans="1:5" x14ac:dyDescent="0.25">
      <c r="A458" s="57" t="s">
        <v>106</v>
      </c>
      <c r="B458" s="57" t="s">
        <v>40</v>
      </c>
      <c r="C458" s="58">
        <v>36646.474433099997</v>
      </c>
      <c r="D458" s="57" t="s">
        <v>4</v>
      </c>
      <c r="E458" s="57" t="s">
        <v>107</v>
      </c>
    </row>
    <row r="459" spans="1:5" x14ac:dyDescent="0.25">
      <c r="A459" s="57" t="s">
        <v>106</v>
      </c>
      <c r="B459" s="57" t="s">
        <v>40</v>
      </c>
      <c r="C459" s="58">
        <v>65623.141500700003</v>
      </c>
      <c r="D459" s="57" t="s">
        <v>4</v>
      </c>
      <c r="E459" s="57" t="s">
        <v>107</v>
      </c>
    </row>
    <row r="460" spans="1:5" x14ac:dyDescent="0.25">
      <c r="A460" s="57" t="s">
        <v>106</v>
      </c>
      <c r="B460" s="57" t="s">
        <v>40</v>
      </c>
      <c r="C460" s="58">
        <v>8865.9131964000007</v>
      </c>
      <c r="D460" s="57" t="s">
        <v>4</v>
      </c>
      <c r="E460" s="57" t="s">
        <v>107</v>
      </c>
    </row>
    <row r="461" spans="1:5" x14ac:dyDescent="0.25">
      <c r="A461" s="57" t="s">
        <v>106</v>
      </c>
      <c r="B461" s="57" t="s">
        <v>40</v>
      </c>
      <c r="C461" s="58">
        <v>373654.090792</v>
      </c>
      <c r="D461" s="57" t="s">
        <v>4</v>
      </c>
      <c r="E461" s="57" t="s">
        <v>107</v>
      </c>
    </row>
    <row r="462" spans="1:5" x14ac:dyDescent="0.25">
      <c r="A462" s="57" t="s">
        <v>106</v>
      </c>
      <c r="B462" s="57" t="s">
        <v>40</v>
      </c>
      <c r="C462" s="58">
        <v>5450.1609801900004</v>
      </c>
      <c r="D462" s="57" t="s">
        <v>4</v>
      </c>
      <c r="E462" s="57" t="s">
        <v>107</v>
      </c>
    </row>
    <row r="463" spans="1:5" x14ac:dyDescent="0.25">
      <c r="A463" s="57" t="s">
        <v>106</v>
      </c>
      <c r="B463" s="57" t="s">
        <v>40</v>
      </c>
      <c r="C463" s="58">
        <v>3740.64317566</v>
      </c>
      <c r="D463" s="57" t="s">
        <v>4</v>
      </c>
      <c r="E463" s="57" t="s">
        <v>107</v>
      </c>
    </row>
    <row r="464" spans="1:5" x14ac:dyDescent="0.25">
      <c r="A464" s="57" t="s">
        <v>106</v>
      </c>
      <c r="B464" s="57" t="s">
        <v>40</v>
      </c>
      <c r="C464" s="58">
        <v>39840.143939200003</v>
      </c>
      <c r="D464" s="57" t="s">
        <v>4</v>
      </c>
      <c r="E464" s="57" t="s">
        <v>107</v>
      </c>
    </row>
    <row r="465" spans="1:5" x14ac:dyDescent="0.25">
      <c r="A465" s="57" t="s">
        <v>106</v>
      </c>
      <c r="B465" s="57" t="s">
        <v>40</v>
      </c>
      <c r="C465" s="58">
        <v>4026559.1345500001</v>
      </c>
      <c r="D465" s="57" t="s">
        <v>4</v>
      </c>
      <c r="E465" s="57" t="s">
        <v>107</v>
      </c>
    </row>
    <row r="466" spans="1:5" x14ac:dyDescent="0.25">
      <c r="A466" s="57" t="s">
        <v>106</v>
      </c>
      <c r="B466" s="57" t="s">
        <v>40</v>
      </c>
      <c r="C466" s="58">
        <v>193112.95547799999</v>
      </c>
      <c r="D466" s="57" t="s">
        <v>4</v>
      </c>
      <c r="E466" s="57" t="s">
        <v>107</v>
      </c>
    </row>
    <row r="467" spans="1:5" x14ac:dyDescent="0.25">
      <c r="A467" s="57" t="s">
        <v>106</v>
      </c>
      <c r="B467" s="57" t="s">
        <v>40</v>
      </c>
      <c r="C467" s="58">
        <v>10016.4402976</v>
      </c>
      <c r="D467" s="57" t="s">
        <v>4</v>
      </c>
      <c r="E467" s="57" t="s">
        <v>107</v>
      </c>
    </row>
    <row r="468" spans="1:5" x14ac:dyDescent="0.25">
      <c r="A468" s="57" t="s">
        <v>106</v>
      </c>
      <c r="B468" s="57" t="s">
        <v>40</v>
      </c>
      <c r="C468" s="58">
        <v>435754.228</v>
      </c>
      <c r="D468" s="57" t="s">
        <v>4</v>
      </c>
      <c r="E468" s="57" t="s">
        <v>107</v>
      </c>
    </row>
    <row r="469" spans="1:5" x14ac:dyDescent="0.25">
      <c r="A469" s="57" t="s">
        <v>106</v>
      </c>
      <c r="B469" s="57" t="s">
        <v>40</v>
      </c>
      <c r="C469" s="58">
        <v>2882709.82369</v>
      </c>
      <c r="D469" s="57" t="s">
        <v>4</v>
      </c>
      <c r="E469" s="57" t="s">
        <v>107</v>
      </c>
    </row>
    <row r="470" spans="1:5" x14ac:dyDescent="0.25">
      <c r="A470" s="57" t="s">
        <v>106</v>
      </c>
      <c r="B470" s="57" t="s">
        <v>40</v>
      </c>
      <c r="C470" s="58">
        <v>732551.84580100002</v>
      </c>
      <c r="D470" s="57" t="s">
        <v>4</v>
      </c>
      <c r="E470" s="57" t="s">
        <v>107</v>
      </c>
    </row>
    <row r="471" spans="1:5" x14ac:dyDescent="0.25">
      <c r="A471" s="57" t="s">
        <v>106</v>
      </c>
      <c r="B471" s="57" t="s">
        <v>40</v>
      </c>
      <c r="C471" s="58">
        <v>1834272.7850800001</v>
      </c>
      <c r="D471" s="57" t="s">
        <v>4</v>
      </c>
      <c r="E471" s="57" t="s">
        <v>107</v>
      </c>
    </row>
    <row r="472" spans="1:5" x14ac:dyDescent="0.25">
      <c r="A472" s="57" t="s">
        <v>106</v>
      </c>
      <c r="B472" s="57" t="s">
        <v>40</v>
      </c>
      <c r="C472" s="58">
        <v>699131.85381899995</v>
      </c>
      <c r="D472" s="57" t="s">
        <v>4</v>
      </c>
      <c r="E472" s="57" t="s">
        <v>107</v>
      </c>
    </row>
    <row r="473" spans="1:5" x14ac:dyDescent="0.25">
      <c r="A473" s="57" t="s">
        <v>106</v>
      </c>
      <c r="B473" s="57" t="s">
        <v>40</v>
      </c>
      <c r="C473" s="58">
        <v>32295.434427799999</v>
      </c>
      <c r="D473" s="57" t="s">
        <v>4</v>
      </c>
      <c r="E473" s="57" t="s">
        <v>107</v>
      </c>
    </row>
    <row r="474" spans="1:5" x14ac:dyDescent="0.25">
      <c r="A474" s="57" t="s">
        <v>106</v>
      </c>
      <c r="B474" s="57" t="s">
        <v>40</v>
      </c>
      <c r="C474" s="58">
        <v>6514.6597329699998</v>
      </c>
      <c r="D474" s="57" t="s">
        <v>4</v>
      </c>
      <c r="E474" s="57" t="s">
        <v>107</v>
      </c>
    </row>
    <row r="475" spans="1:5" x14ac:dyDescent="0.25">
      <c r="A475" s="57" t="s">
        <v>106</v>
      </c>
      <c r="B475" s="57" t="s">
        <v>40</v>
      </c>
      <c r="C475" s="58">
        <v>15536.953560399999</v>
      </c>
      <c r="D475" s="57" t="s">
        <v>4</v>
      </c>
      <c r="E475" s="57" t="s">
        <v>107</v>
      </c>
    </row>
    <row r="476" spans="1:5" x14ac:dyDescent="0.25">
      <c r="A476" s="57" t="s">
        <v>106</v>
      </c>
      <c r="B476" s="57" t="s">
        <v>40</v>
      </c>
      <c r="C476" s="58">
        <v>7981.9945201199998</v>
      </c>
      <c r="D476" s="57" t="s">
        <v>4</v>
      </c>
      <c r="E476" s="57" t="s">
        <v>107</v>
      </c>
    </row>
    <row r="477" spans="1:5" x14ac:dyDescent="0.25">
      <c r="A477" s="57" t="s">
        <v>106</v>
      </c>
      <c r="B477" s="57" t="s">
        <v>40</v>
      </c>
      <c r="C477" s="58">
        <v>22035.458783400001</v>
      </c>
      <c r="D477" s="57" t="s">
        <v>4</v>
      </c>
      <c r="E477" s="57" t="s">
        <v>107</v>
      </c>
    </row>
    <row r="478" spans="1:5" x14ac:dyDescent="0.25">
      <c r="A478" s="57" t="s">
        <v>106</v>
      </c>
      <c r="B478" s="57" t="s">
        <v>40</v>
      </c>
      <c r="C478" s="58">
        <v>3175.8788531</v>
      </c>
      <c r="D478" s="57" t="s">
        <v>4</v>
      </c>
      <c r="E478" s="57" t="s">
        <v>107</v>
      </c>
    </row>
    <row r="479" spans="1:5" x14ac:dyDescent="0.25">
      <c r="A479" s="57" t="s">
        <v>106</v>
      </c>
      <c r="B479" s="57" t="s">
        <v>40</v>
      </c>
      <c r="C479" s="58">
        <v>1797816.53621</v>
      </c>
      <c r="D479" s="57" t="s">
        <v>4</v>
      </c>
      <c r="E479" s="57" t="s">
        <v>107</v>
      </c>
    </row>
    <row r="480" spans="1:5" x14ac:dyDescent="0.25">
      <c r="A480" s="57" t="s">
        <v>106</v>
      </c>
      <c r="B480" s="57" t="s">
        <v>40</v>
      </c>
      <c r="C480" s="58">
        <v>38810.439079700001</v>
      </c>
      <c r="D480" s="57" t="s">
        <v>4</v>
      </c>
      <c r="E480" s="57" t="s">
        <v>107</v>
      </c>
    </row>
    <row r="481" spans="1:5" x14ac:dyDescent="0.25">
      <c r="A481" s="57" t="s">
        <v>106</v>
      </c>
      <c r="B481" s="57" t="s">
        <v>40</v>
      </c>
      <c r="C481" s="58">
        <v>126777.364185</v>
      </c>
      <c r="D481" s="57" t="s">
        <v>4</v>
      </c>
      <c r="E481" s="57" t="s">
        <v>107</v>
      </c>
    </row>
    <row r="482" spans="1:5" x14ac:dyDescent="0.25">
      <c r="A482" s="57" t="s">
        <v>106</v>
      </c>
      <c r="B482" s="57" t="s">
        <v>40</v>
      </c>
      <c r="C482" s="58">
        <v>1081657.7485700001</v>
      </c>
      <c r="D482" s="57" t="s">
        <v>4</v>
      </c>
      <c r="E482" s="57" t="s">
        <v>107</v>
      </c>
    </row>
    <row r="483" spans="1:5" x14ac:dyDescent="0.25">
      <c r="A483" s="57" t="s">
        <v>106</v>
      </c>
      <c r="B483" s="57" t="s">
        <v>40</v>
      </c>
      <c r="C483" s="58">
        <v>269088.77596399997</v>
      </c>
      <c r="D483" s="57" t="s">
        <v>4</v>
      </c>
      <c r="E483" s="57" t="s">
        <v>107</v>
      </c>
    </row>
    <row r="484" spans="1:5" x14ac:dyDescent="0.25">
      <c r="A484" s="57" t="s">
        <v>106</v>
      </c>
      <c r="B484" s="57" t="s">
        <v>40</v>
      </c>
      <c r="C484" s="58">
        <v>5823.1851962500004</v>
      </c>
      <c r="D484" s="57" t="s">
        <v>4</v>
      </c>
      <c r="E484" s="57" t="s">
        <v>107</v>
      </c>
    </row>
    <row r="485" spans="1:5" x14ac:dyDescent="0.25">
      <c r="A485" s="57" t="s">
        <v>106</v>
      </c>
      <c r="B485" s="57" t="s">
        <v>40</v>
      </c>
      <c r="C485" s="58">
        <v>39738.231478900001</v>
      </c>
      <c r="D485" s="57" t="s">
        <v>4</v>
      </c>
      <c r="E485" s="57" t="s">
        <v>107</v>
      </c>
    </row>
    <row r="486" spans="1:5" x14ac:dyDescent="0.25">
      <c r="A486" s="57" t="s">
        <v>106</v>
      </c>
      <c r="B486" s="57" t="s">
        <v>40</v>
      </c>
      <c r="C486" s="58">
        <v>16260.6385582</v>
      </c>
      <c r="D486" s="57" t="s">
        <v>4</v>
      </c>
      <c r="E486" s="57" t="s">
        <v>107</v>
      </c>
    </row>
    <row r="487" spans="1:5" x14ac:dyDescent="0.25">
      <c r="A487" s="57" t="s">
        <v>106</v>
      </c>
      <c r="B487" s="57" t="s">
        <v>40</v>
      </c>
      <c r="C487" s="58">
        <v>2292.3574306099999</v>
      </c>
      <c r="D487" s="57" t="s">
        <v>4</v>
      </c>
      <c r="E487" s="57" t="s">
        <v>107</v>
      </c>
    </row>
    <row r="488" spans="1:5" x14ac:dyDescent="0.25">
      <c r="A488" s="57" t="s">
        <v>106</v>
      </c>
      <c r="B488" s="57" t="s">
        <v>40</v>
      </c>
      <c r="C488" s="58">
        <v>17913.539052</v>
      </c>
      <c r="D488" s="57" t="s">
        <v>4</v>
      </c>
      <c r="E488" s="57" t="s">
        <v>107</v>
      </c>
    </row>
    <row r="489" spans="1:5" x14ac:dyDescent="0.25">
      <c r="A489" s="57" t="s">
        <v>106</v>
      </c>
      <c r="B489" s="57" t="s">
        <v>40</v>
      </c>
      <c r="C489" s="58">
        <v>3434.5719835999998</v>
      </c>
      <c r="D489" s="57" t="s">
        <v>4</v>
      </c>
      <c r="E489" s="57" t="s">
        <v>107</v>
      </c>
    </row>
    <row r="490" spans="1:5" x14ac:dyDescent="0.25">
      <c r="A490" s="57" t="s">
        <v>106</v>
      </c>
      <c r="B490" s="57" t="s">
        <v>40</v>
      </c>
      <c r="C490" s="58">
        <v>7468.9716423399996</v>
      </c>
      <c r="D490" s="57" t="s">
        <v>4</v>
      </c>
      <c r="E490" s="57" t="s">
        <v>107</v>
      </c>
    </row>
    <row r="491" spans="1:5" x14ac:dyDescent="0.25">
      <c r="A491" s="57" t="s">
        <v>106</v>
      </c>
      <c r="B491" s="57" t="s">
        <v>40</v>
      </c>
      <c r="C491" s="58">
        <v>879876.80066199997</v>
      </c>
      <c r="D491" s="57" t="s">
        <v>4</v>
      </c>
      <c r="E491" s="57" t="s">
        <v>107</v>
      </c>
    </row>
    <row r="492" spans="1:5" x14ac:dyDescent="0.25">
      <c r="A492" s="57" t="s">
        <v>106</v>
      </c>
      <c r="B492" s="57" t="s">
        <v>40</v>
      </c>
      <c r="C492" s="58">
        <v>188229.517991</v>
      </c>
      <c r="D492" s="57" t="s">
        <v>5</v>
      </c>
      <c r="E492" s="57" t="s">
        <v>107</v>
      </c>
    </row>
    <row r="493" spans="1:5" x14ac:dyDescent="0.25">
      <c r="A493" s="57" t="s">
        <v>106</v>
      </c>
      <c r="B493" s="57" t="s">
        <v>40</v>
      </c>
      <c r="C493" s="58">
        <v>275013.35257599998</v>
      </c>
      <c r="D493" s="57" t="s">
        <v>5</v>
      </c>
      <c r="E493" s="57" t="s">
        <v>107</v>
      </c>
    </row>
    <row r="494" spans="1:5" x14ac:dyDescent="0.25">
      <c r="A494" s="57" t="s">
        <v>106</v>
      </c>
      <c r="B494" s="57" t="s">
        <v>40</v>
      </c>
      <c r="C494" s="58">
        <v>456257.92818599998</v>
      </c>
      <c r="D494" s="57" t="s">
        <v>5</v>
      </c>
      <c r="E494" s="57" t="s">
        <v>107</v>
      </c>
    </row>
    <row r="495" spans="1:5" x14ac:dyDescent="0.25">
      <c r="A495" s="57" t="s">
        <v>106</v>
      </c>
      <c r="B495" s="57" t="s">
        <v>40</v>
      </c>
      <c r="C495" s="58">
        <v>270975.44092899997</v>
      </c>
      <c r="D495" s="57" t="s">
        <v>5</v>
      </c>
      <c r="E495" s="57" t="s">
        <v>107</v>
      </c>
    </row>
    <row r="496" spans="1:5" x14ac:dyDescent="0.25">
      <c r="A496" s="57" t="s">
        <v>106</v>
      </c>
      <c r="B496" s="57" t="s">
        <v>40</v>
      </c>
      <c r="C496" s="58">
        <v>82683.448093900006</v>
      </c>
      <c r="D496" s="57" t="s">
        <v>1</v>
      </c>
      <c r="E496" s="57" t="s">
        <v>107</v>
      </c>
    </row>
    <row r="497" spans="1:5" x14ac:dyDescent="0.25">
      <c r="A497" s="57" t="s">
        <v>106</v>
      </c>
      <c r="B497" s="57" t="s">
        <v>40</v>
      </c>
      <c r="C497" s="58">
        <v>244530.00127400001</v>
      </c>
      <c r="D497" s="57" t="s">
        <v>4</v>
      </c>
      <c r="E497" s="57" t="s">
        <v>107</v>
      </c>
    </row>
    <row r="498" spans="1:5" x14ac:dyDescent="0.25">
      <c r="A498" s="57" t="s">
        <v>106</v>
      </c>
      <c r="B498" s="57" t="s">
        <v>40</v>
      </c>
      <c r="C498" s="58">
        <v>756750.88527900004</v>
      </c>
      <c r="D498" s="57" t="s">
        <v>4</v>
      </c>
      <c r="E498" s="57" t="s">
        <v>107</v>
      </c>
    </row>
    <row r="499" spans="1:5" x14ac:dyDescent="0.25">
      <c r="A499" s="57" t="s">
        <v>106</v>
      </c>
      <c r="B499" s="57" t="s">
        <v>40</v>
      </c>
      <c r="C499" s="58">
        <v>16076.317840899999</v>
      </c>
      <c r="D499" s="57" t="s">
        <v>4</v>
      </c>
      <c r="E499" s="57" t="s">
        <v>107</v>
      </c>
    </row>
    <row r="500" spans="1:5" x14ac:dyDescent="0.25">
      <c r="A500" s="57" t="s">
        <v>106</v>
      </c>
      <c r="B500" s="57" t="s">
        <v>40</v>
      </c>
      <c r="C500" s="58">
        <v>5207.9954281399996</v>
      </c>
      <c r="D500" s="57" t="s">
        <v>4</v>
      </c>
      <c r="E500" s="57" t="s">
        <v>107</v>
      </c>
    </row>
    <row r="501" spans="1:5" x14ac:dyDescent="0.25">
      <c r="A501" s="57" t="s">
        <v>106</v>
      </c>
      <c r="B501" s="57" t="s">
        <v>40</v>
      </c>
      <c r="C501" s="58">
        <v>6280.1629227499998</v>
      </c>
      <c r="D501" s="57" t="s">
        <v>4</v>
      </c>
      <c r="E501" s="57" t="s">
        <v>107</v>
      </c>
    </row>
    <row r="502" spans="1:5" x14ac:dyDescent="0.25">
      <c r="A502" s="57" t="s">
        <v>106</v>
      </c>
      <c r="B502" s="57" t="s">
        <v>40</v>
      </c>
      <c r="C502" s="58">
        <v>41012.449396900003</v>
      </c>
      <c r="D502" s="57" t="s">
        <v>4</v>
      </c>
      <c r="E502" s="57" t="s">
        <v>107</v>
      </c>
    </row>
    <row r="503" spans="1:5" x14ac:dyDescent="0.25">
      <c r="A503" s="57" t="s">
        <v>106</v>
      </c>
      <c r="B503" s="57" t="s">
        <v>40</v>
      </c>
      <c r="C503" s="58">
        <v>504684.84055600001</v>
      </c>
      <c r="D503" s="57" t="s">
        <v>4</v>
      </c>
      <c r="E503" s="57" t="s">
        <v>107</v>
      </c>
    </row>
    <row r="504" spans="1:5" x14ac:dyDescent="0.25">
      <c r="A504" s="57" t="s">
        <v>106</v>
      </c>
      <c r="B504" s="57" t="s">
        <v>40</v>
      </c>
      <c r="C504" s="58">
        <v>2400.21906463</v>
      </c>
      <c r="D504" s="57" t="s">
        <v>4</v>
      </c>
      <c r="E504" s="57" t="s">
        <v>107</v>
      </c>
    </row>
    <row r="505" spans="1:5" x14ac:dyDescent="0.25">
      <c r="A505" s="57" t="s">
        <v>106</v>
      </c>
      <c r="B505" s="57" t="s">
        <v>40</v>
      </c>
      <c r="C505" s="58">
        <v>693814.38756399998</v>
      </c>
      <c r="D505" s="57" t="s">
        <v>4</v>
      </c>
      <c r="E505" s="57" t="s">
        <v>107</v>
      </c>
    </row>
    <row r="506" spans="1:5" x14ac:dyDescent="0.25">
      <c r="A506" s="57" t="s">
        <v>106</v>
      </c>
      <c r="B506" s="57" t="s">
        <v>40</v>
      </c>
      <c r="C506" s="58">
        <v>394124.08548900002</v>
      </c>
      <c r="D506" s="57" t="s">
        <v>4</v>
      </c>
      <c r="E506" s="57" t="s">
        <v>107</v>
      </c>
    </row>
    <row r="507" spans="1:5" x14ac:dyDescent="0.25">
      <c r="A507" s="57" t="s">
        <v>106</v>
      </c>
      <c r="B507" s="57" t="s">
        <v>40</v>
      </c>
      <c r="C507" s="58">
        <v>170900.913156</v>
      </c>
      <c r="D507" s="57" t="s">
        <v>4</v>
      </c>
      <c r="E507" s="57" t="s">
        <v>107</v>
      </c>
    </row>
    <row r="508" spans="1:5" x14ac:dyDescent="0.25">
      <c r="A508" s="57" t="s">
        <v>106</v>
      </c>
      <c r="B508" s="57" t="s">
        <v>40</v>
      </c>
      <c r="C508" s="58">
        <v>22230.784802999999</v>
      </c>
      <c r="D508" s="57" t="s">
        <v>4</v>
      </c>
      <c r="E508" s="57" t="s">
        <v>107</v>
      </c>
    </row>
    <row r="509" spans="1:5" x14ac:dyDescent="0.25">
      <c r="A509" s="57" t="s">
        <v>106</v>
      </c>
      <c r="B509" s="57" t="s">
        <v>40</v>
      </c>
      <c r="C509" s="58">
        <v>576448.69731700001</v>
      </c>
      <c r="D509" s="57" t="s">
        <v>4</v>
      </c>
      <c r="E509" s="57" t="s">
        <v>107</v>
      </c>
    </row>
    <row r="510" spans="1:5" x14ac:dyDescent="0.25">
      <c r="A510" s="57" t="s">
        <v>106</v>
      </c>
      <c r="B510" s="57" t="s">
        <v>40</v>
      </c>
      <c r="C510" s="58">
        <v>16724.501340399998</v>
      </c>
      <c r="D510" s="57" t="s">
        <v>4</v>
      </c>
      <c r="E510" s="57" t="s">
        <v>107</v>
      </c>
    </row>
    <row r="511" spans="1:5" x14ac:dyDescent="0.25">
      <c r="A511" s="57" t="s">
        <v>106</v>
      </c>
      <c r="B511" s="57" t="s">
        <v>40</v>
      </c>
      <c r="C511" s="58">
        <v>3207.61793597</v>
      </c>
      <c r="D511" s="57" t="s">
        <v>4</v>
      </c>
      <c r="E511" s="57" t="s">
        <v>107</v>
      </c>
    </row>
    <row r="512" spans="1:5" x14ac:dyDescent="0.25">
      <c r="A512" s="57" t="s">
        <v>106</v>
      </c>
      <c r="B512" s="57" t="s">
        <v>40</v>
      </c>
      <c r="C512" s="58">
        <v>90579.781101999994</v>
      </c>
      <c r="D512" s="57" t="s">
        <v>4</v>
      </c>
      <c r="E512" s="57" t="s">
        <v>107</v>
      </c>
    </row>
    <row r="513" spans="1:5" x14ac:dyDescent="0.25">
      <c r="A513" s="57" t="s">
        <v>106</v>
      </c>
      <c r="B513" s="57" t="s">
        <v>40</v>
      </c>
      <c r="C513" s="58">
        <v>61557.539235999997</v>
      </c>
      <c r="D513" s="57" t="s">
        <v>4</v>
      </c>
      <c r="E513" s="57" t="s">
        <v>107</v>
      </c>
    </row>
    <row r="514" spans="1:5" x14ac:dyDescent="0.25">
      <c r="A514" s="57" t="s">
        <v>106</v>
      </c>
      <c r="B514" s="57" t="s">
        <v>40</v>
      </c>
      <c r="C514" s="58">
        <v>107047.441401</v>
      </c>
      <c r="D514" s="57" t="s">
        <v>2</v>
      </c>
      <c r="E514" s="57" t="s">
        <v>107</v>
      </c>
    </row>
    <row r="515" spans="1:5" x14ac:dyDescent="0.25">
      <c r="A515" s="57" t="s">
        <v>106</v>
      </c>
      <c r="B515" s="57" t="s">
        <v>40</v>
      </c>
      <c r="C515" s="58">
        <v>3604.6993262599999</v>
      </c>
      <c r="D515" s="57" t="s">
        <v>2</v>
      </c>
      <c r="E515" s="57" t="s">
        <v>107</v>
      </c>
    </row>
    <row r="516" spans="1:5" x14ac:dyDescent="0.25">
      <c r="A516" s="57" t="s">
        <v>106</v>
      </c>
      <c r="B516" s="57" t="s">
        <v>40</v>
      </c>
      <c r="C516" s="58">
        <v>17996.628981499998</v>
      </c>
      <c r="D516" s="57" t="s">
        <v>2</v>
      </c>
      <c r="E516" s="57" t="s">
        <v>107</v>
      </c>
    </row>
    <row r="517" spans="1:5" x14ac:dyDescent="0.25">
      <c r="A517" s="57" t="s">
        <v>106</v>
      </c>
      <c r="B517" s="57" t="s">
        <v>40</v>
      </c>
      <c r="C517" s="58">
        <v>53807.594743299996</v>
      </c>
      <c r="D517" s="57" t="s">
        <v>2</v>
      </c>
      <c r="E517" s="57" t="s">
        <v>107</v>
      </c>
    </row>
    <row r="518" spans="1:5" x14ac:dyDescent="0.25">
      <c r="A518" s="57" t="s">
        <v>106</v>
      </c>
      <c r="B518" s="57" t="s">
        <v>40</v>
      </c>
      <c r="C518" s="58">
        <v>25813.562740400001</v>
      </c>
      <c r="D518" s="57" t="s">
        <v>4</v>
      </c>
      <c r="E518" s="57" t="s">
        <v>107</v>
      </c>
    </row>
    <row r="519" spans="1:5" x14ac:dyDescent="0.25">
      <c r="A519" s="57" t="s">
        <v>106</v>
      </c>
      <c r="B519" s="57" t="s">
        <v>40</v>
      </c>
      <c r="C519" s="58">
        <v>35759.252631099997</v>
      </c>
      <c r="D519" s="57" t="s">
        <v>4</v>
      </c>
      <c r="E519" s="57" t="s">
        <v>107</v>
      </c>
    </row>
    <row r="520" spans="1:5" x14ac:dyDescent="0.25">
      <c r="A520" s="57" t="s">
        <v>106</v>
      </c>
      <c r="B520" s="57" t="s">
        <v>40</v>
      </c>
      <c r="C520" s="58">
        <v>12309.5521054</v>
      </c>
      <c r="D520" s="57" t="s">
        <v>4</v>
      </c>
      <c r="E520" s="57" t="s">
        <v>107</v>
      </c>
    </row>
    <row r="521" spans="1:5" x14ac:dyDescent="0.25">
      <c r="A521" s="57" t="s">
        <v>106</v>
      </c>
      <c r="B521" s="57" t="s">
        <v>40</v>
      </c>
      <c r="C521" s="58">
        <v>21533.210077600001</v>
      </c>
      <c r="D521" s="57" t="s">
        <v>4</v>
      </c>
      <c r="E521" s="57" t="s">
        <v>107</v>
      </c>
    </row>
    <row r="522" spans="1:5" x14ac:dyDescent="0.25">
      <c r="A522" s="57" t="s">
        <v>106</v>
      </c>
      <c r="B522" s="57" t="s">
        <v>40</v>
      </c>
      <c r="C522" s="58">
        <v>23872.315385099999</v>
      </c>
      <c r="D522" s="57" t="s">
        <v>4</v>
      </c>
      <c r="E522" s="57" t="s">
        <v>107</v>
      </c>
    </row>
    <row r="523" spans="1:5" x14ac:dyDescent="0.25">
      <c r="A523" s="57" t="s">
        <v>106</v>
      </c>
      <c r="B523" s="57" t="s">
        <v>40</v>
      </c>
      <c r="C523" s="58">
        <v>171651.38891400001</v>
      </c>
      <c r="D523" s="57" t="s">
        <v>2</v>
      </c>
      <c r="E523" s="57" t="s">
        <v>107</v>
      </c>
    </row>
    <row r="524" spans="1:5" x14ac:dyDescent="0.25">
      <c r="A524" s="57" t="s">
        <v>106</v>
      </c>
      <c r="B524" s="57" t="s">
        <v>40</v>
      </c>
      <c r="C524" s="58">
        <v>60849.055951599999</v>
      </c>
      <c r="D524" s="57" t="s">
        <v>2</v>
      </c>
      <c r="E524" s="57" t="s">
        <v>107</v>
      </c>
    </row>
    <row r="525" spans="1:5" x14ac:dyDescent="0.25">
      <c r="A525" s="57" t="s">
        <v>106</v>
      </c>
      <c r="B525" s="57" t="s">
        <v>40</v>
      </c>
      <c r="C525" s="58">
        <v>2081148.1309499999</v>
      </c>
      <c r="D525" s="57" t="s">
        <v>1</v>
      </c>
      <c r="E525" s="57" t="s">
        <v>107</v>
      </c>
    </row>
    <row r="526" spans="1:5" x14ac:dyDescent="0.25">
      <c r="A526" s="57" t="s">
        <v>106</v>
      </c>
      <c r="B526" s="57" t="s">
        <v>40</v>
      </c>
      <c r="C526" s="58">
        <v>265154.46019299998</v>
      </c>
      <c r="D526" s="57" t="s">
        <v>5</v>
      </c>
      <c r="E526" s="57" t="s">
        <v>107</v>
      </c>
    </row>
    <row r="527" spans="1:5" x14ac:dyDescent="0.25">
      <c r="A527" s="57" t="s">
        <v>106</v>
      </c>
      <c r="B527" s="57" t="s">
        <v>40</v>
      </c>
      <c r="C527" s="58">
        <v>2873949.1154399998</v>
      </c>
      <c r="D527" s="57" t="s">
        <v>15</v>
      </c>
      <c r="E527" s="57" t="s">
        <v>107</v>
      </c>
    </row>
    <row r="528" spans="1:5" x14ac:dyDescent="0.25">
      <c r="A528" s="57" t="s">
        <v>106</v>
      </c>
      <c r="B528" s="57" t="s">
        <v>40</v>
      </c>
      <c r="C528" s="58">
        <v>68830.618969200004</v>
      </c>
      <c r="D528" s="57" t="s">
        <v>15</v>
      </c>
      <c r="E528" s="57" t="s">
        <v>107</v>
      </c>
    </row>
    <row r="529" spans="1:5" x14ac:dyDescent="0.25">
      <c r="A529" s="57" t="s">
        <v>106</v>
      </c>
      <c r="B529" s="57" t="s">
        <v>40</v>
      </c>
      <c r="C529" s="58">
        <v>503244.66115399997</v>
      </c>
      <c r="D529" s="57" t="s">
        <v>12</v>
      </c>
      <c r="E529" s="57" t="s">
        <v>107</v>
      </c>
    </row>
    <row r="530" spans="1:5" x14ac:dyDescent="0.25">
      <c r="A530" s="57" t="s">
        <v>106</v>
      </c>
      <c r="B530" s="57" t="s">
        <v>40</v>
      </c>
      <c r="C530" s="58">
        <v>3582.4261730600001</v>
      </c>
      <c r="D530" s="57" t="s">
        <v>14</v>
      </c>
      <c r="E530" s="57" t="s">
        <v>106</v>
      </c>
    </row>
    <row r="531" spans="1:5" x14ac:dyDescent="0.25">
      <c r="A531" s="57" t="s">
        <v>106</v>
      </c>
      <c r="B531" s="57" t="s">
        <v>40</v>
      </c>
      <c r="C531" s="58">
        <v>44610.009727899997</v>
      </c>
      <c r="D531" s="57" t="s">
        <v>14</v>
      </c>
      <c r="E531" s="57" t="s">
        <v>107</v>
      </c>
    </row>
    <row r="532" spans="1:5" x14ac:dyDescent="0.25">
      <c r="A532" s="57" t="s">
        <v>106</v>
      </c>
      <c r="B532" s="57" t="s">
        <v>40</v>
      </c>
      <c r="C532" s="58">
        <v>1881691.22058</v>
      </c>
      <c r="D532" s="57" t="s">
        <v>4</v>
      </c>
      <c r="E532" s="57" t="s">
        <v>107</v>
      </c>
    </row>
    <row r="533" spans="1:5" x14ac:dyDescent="0.25">
      <c r="A533" s="57" t="s">
        <v>106</v>
      </c>
      <c r="B533" s="57" t="s">
        <v>40</v>
      </c>
      <c r="C533" s="58">
        <v>224345.14872600001</v>
      </c>
      <c r="D533" s="57" t="s">
        <v>4</v>
      </c>
      <c r="E533" s="57" t="s">
        <v>107</v>
      </c>
    </row>
    <row r="534" spans="1:5" x14ac:dyDescent="0.25">
      <c r="A534" s="57" t="s">
        <v>106</v>
      </c>
      <c r="B534" s="57" t="s">
        <v>40</v>
      </c>
      <c r="C534" s="58">
        <v>13791.966621400001</v>
      </c>
      <c r="D534" s="57" t="s">
        <v>4</v>
      </c>
      <c r="E534" s="57" t="s">
        <v>107</v>
      </c>
    </row>
    <row r="535" spans="1:5" x14ac:dyDescent="0.25">
      <c r="A535" s="57" t="s">
        <v>106</v>
      </c>
      <c r="B535" s="57" t="s">
        <v>40</v>
      </c>
      <c r="C535" s="58">
        <v>711755.31029699999</v>
      </c>
      <c r="D535" s="57" t="s">
        <v>4</v>
      </c>
      <c r="E535" s="57" t="s">
        <v>107</v>
      </c>
    </row>
    <row r="536" spans="1:5" x14ac:dyDescent="0.25">
      <c r="A536" s="57" t="s">
        <v>106</v>
      </c>
      <c r="B536" s="57" t="s">
        <v>40</v>
      </c>
      <c r="C536" s="58">
        <v>652659.34203299996</v>
      </c>
      <c r="D536" s="57" t="s">
        <v>4</v>
      </c>
      <c r="E536" s="57" t="s">
        <v>107</v>
      </c>
    </row>
    <row r="537" spans="1:5" x14ac:dyDescent="0.25">
      <c r="A537" s="57" t="s">
        <v>106</v>
      </c>
      <c r="B537" s="57" t="s">
        <v>40</v>
      </c>
      <c r="C537" s="58">
        <v>233240.97718700001</v>
      </c>
      <c r="D537" s="57" t="s">
        <v>4</v>
      </c>
      <c r="E537" s="57" t="s">
        <v>107</v>
      </c>
    </row>
    <row r="538" spans="1:5" x14ac:dyDescent="0.25">
      <c r="A538" s="57" t="s">
        <v>106</v>
      </c>
      <c r="B538" s="57" t="s">
        <v>40</v>
      </c>
      <c r="C538" s="58">
        <v>14617.841386</v>
      </c>
      <c r="D538" s="57" t="s">
        <v>4</v>
      </c>
      <c r="E538" s="57" t="s">
        <v>107</v>
      </c>
    </row>
    <row r="539" spans="1:5" x14ac:dyDescent="0.25">
      <c r="A539" s="57" t="s">
        <v>106</v>
      </c>
      <c r="B539" s="57" t="s">
        <v>40</v>
      </c>
      <c r="C539" s="58">
        <v>23246.103018099999</v>
      </c>
      <c r="D539" s="57" t="s">
        <v>4</v>
      </c>
      <c r="E539" s="57" t="s">
        <v>107</v>
      </c>
    </row>
    <row r="540" spans="1:5" x14ac:dyDescent="0.25">
      <c r="A540" s="57" t="s">
        <v>106</v>
      </c>
      <c r="B540" s="57" t="s">
        <v>40</v>
      </c>
      <c r="C540" s="58">
        <v>6121.0929792300003</v>
      </c>
      <c r="D540" s="57" t="s">
        <v>4</v>
      </c>
      <c r="E540" s="57" t="s">
        <v>107</v>
      </c>
    </row>
    <row r="541" spans="1:5" x14ac:dyDescent="0.25">
      <c r="A541" s="57" t="s">
        <v>106</v>
      </c>
      <c r="B541" s="57" t="s">
        <v>40</v>
      </c>
      <c r="C541" s="58">
        <v>38579.480191499999</v>
      </c>
      <c r="D541" s="57" t="s">
        <v>4</v>
      </c>
      <c r="E541" s="57" t="s">
        <v>107</v>
      </c>
    </row>
    <row r="542" spans="1:5" x14ac:dyDescent="0.25">
      <c r="A542" s="57" t="s">
        <v>106</v>
      </c>
      <c r="B542" s="57" t="s">
        <v>40</v>
      </c>
      <c r="C542" s="58">
        <v>699103.04047600005</v>
      </c>
      <c r="D542" s="57" t="s">
        <v>4</v>
      </c>
      <c r="E542" s="57" t="s">
        <v>107</v>
      </c>
    </row>
    <row r="543" spans="1:5" x14ac:dyDescent="0.25">
      <c r="A543" s="57" t="s">
        <v>106</v>
      </c>
      <c r="B543" s="57" t="s">
        <v>40</v>
      </c>
      <c r="C543" s="58">
        <v>44984.154585999997</v>
      </c>
      <c r="D543" s="57" t="s">
        <v>4</v>
      </c>
      <c r="E543" s="57" t="s">
        <v>107</v>
      </c>
    </row>
    <row r="544" spans="1:5" x14ac:dyDescent="0.25">
      <c r="A544" s="57" t="s">
        <v>106</v>
      </c>
      <c r="B544" s="57" t="s">
        <v>40</v>
      </c>
      <c r="C544" s="58">
        <v>410365.15831799997</v>
      </c>
      <c r="D544" s="57" t="s">
        <v>4</v>
      </c>
      <c r="E544" s="57" t="s">
        <v>107</v>
      </c>
    </row>
    <row r="545" spans="1:5" x14ac:dyDescent="0.25">
      <c r="A545" s="57" t="s">
        <v>106</v>
      </c>
      <c r="B545" s="57" t="s">
        <v>40</v>
      </c>
      <c r="C545" s="58">
        <v>16150.4242147</v>
      </c>
      <c r="D545" s="57" t="s">
        <v>4</v>
      </c>
      <c r="E545" s="57" t="s">
        <v>107</v>
      </c>
    </row>
    <row r="546" spans="1:5" x14ac:dyDescent="0.25">
      <c r="A546" s="57" t="s">
        <v>106</v>
      </c>
      <c r="B546" s="57" t="s">
        <v>40</v>
      </c>
      <c r="C546" s="58">
        <v>659776.09272099996</v>
      </c>
      <c r="D546" s="57" t="s">
        <v>4</v>
      </c>
      <c r="E546" s="57" t="s">
        <v>107</v>
      </c>
    </row>
    <row r="547" spans="1:5" x14ac:dyDescent="0.25">
      <c r="A547" s="57" t="s">
        <v>106</v>
      </c>
      <c r="B547" s="57" t="s">
        <v>40</v>
      </c>
      <c r="C547" s="58">
        <v>425449.79100899998</v>
      </c>
      <c r="D547" s="57" t="s">
        <v>4</v>
      </c>
      <c r="E547" s="57" t="s">
        <v>107</v>
      </c>
    </row>
    <row r="548" spans="1:5" x14ac:dyDescent="0.25">
      <c r="A548" s="57" t="s">
        <v>106</v>
      </c>
      <c r="B548" s="57" t="s">
        <v>40</v>
      </c>
      <c r="C548" s="58">
        <v>6903.8027226699996</v>
      </c>
      <c r="D548" s="57" t="s">
        <v>4</v>
      </c>
      <c r="E548" s="57" t="s">
        <v>107</v>
      </c>
    </row>
    <row r="549" spans="1:5" x14ac:dyDescent="0.25">
      <c r="A549" s="57" t="s">
        <v>106</v>
      </c>
      <c r="B549" s="57" t="s">
        <v>40</v>
      </c>
      <c r="C549" s="58">
        <v>22808.382466999999</v>
      </c>
      <c r="D549" s="57" t="s">
        <v>4</v>
      </c>
      <c r="E549" s="57" t="s">
        <v>107</v>
      </c>
    </row>
    <row r="550" spans="1:5" x14ac:dyDescent="0.25">
      <c r="A550" s="57" t="s">
        <v>106</v>
      </c>
      <c r="B550" s="57" t="s">
        <v>40</v>
      </c>
      <c r="C550" s="58">
        <v>41246.802019100003</v>
      </c>
      <c r="D550" s="57" t="s">
        <v>4</v>
      </c>
      <c r="E550" s="57" t="s">
        <v>107</v>
      </c>
    </row>
    <row r="551" spans="1:5" x14ac:dyDescent="0.25">
      <c r="A551" s="57" t="s">
        <v>106</v>
      </c>
      <c r="B551" s="57" t="s">
        <v>40</v>
      </c>
      <c r="C551" s="58">
        <v>28054.810957199999</v>
      </c>
      <c r="D551" s="57" t="s">
        <v>4</v>
      </c>
      <c r="E551" s="57" t="s">
        <v>107</v>
      </c>
    </row>
    <row r="552" spans="1:5" x14ac:dyDescent="0.25">
      <c r="A552" s="57" t="s">
        <v>106</v>
      </c>
      <c r="B552" s="57" t="s">
        <v>40</v>
      </c>
      <c r="C552" s="58">
        <v>15284.7222126</v>
      </c>
      <c r="D552" s="57" t="s">
        <v>4</v>
      </c>
      <c r="E552" s="57" t="s">
        <v>107</v>
      </c>
    </row>
    <row r="553" spans="1:5" x14ac:dyDescent="0.25">
      <c r="A553" s="57" t="s">
        <v>106</v>
      </c>
      <c r="B553" s="57" t="s">
        <v>40</v>
      </c>
      <c r="C553" s="58">
        <v>3956.7040492800002</v>
      </c>
      <c r="D553" s="57" t="s">
        <v>4</v>
      </c>
      <c r="E553" s="57" t="s">
        <v>107</v>
      </c>
    </row>
    <row r="554" spans="1:5" x14ac:dyDescent="0.25">
      <c r="A554" s="57" t="s">
        <v>106</v>
      </c>
      <c r="B554" s="57" t="s">
        <v>40</v>
      </c>
      <c r="C554" s="58">
        <v>26181.9636952</v>
      </c>
      <c r="D554" s="57" t="s">
        <v>14</v>
      </c>
      <c r="E554" s="57" t="s">
        <v>106</v>
      </c>
    </row>
    <row r="555" spans="1:5" x14ac:dyDescent="0.25">
      <c r="A555" s="57" t="s">
        <v>106</v>
      </c>
      <c r="B555" s="57" t="s">
        <v>40</v>
      </c>
      <c r="C555" s="58">
        <v>14189.9865051</v>
      </c>
      <c r="D555" s="57" t="s">
        <v>10</v>
      </c>
      <c r="E555" s="57" t="s">
        <v>107</v>
      </c>
    </row>
    <row r="556" spans="1:5" x14ac:dyDescent="0.25">
      <c r="A556" s="57" t="s">
        <v>106</v>
      </c>
      <c r="B556" s="57" t="s">
        <v>40</v>
      </c>
      <c r="C556" s="58">
        <v>1417128.3109800001</v>
      </c>
      <c r="D556" s="57" t="s">
        <v>4</v>
      </c>
      <c r="E556" s="57" t="s">
        <v>107</v>
      </c>
    </row>
    <row r="557" spans="1:5" x14ac:dyDescent="0.25">
      <c r="A557" s="57" t="s">
        <v>106</v>
      </c>
      <c r="B557" s="57" t="s">
        <v>40</v>
      </c>
      <c r="C557" s="58">
        <v>49018.623311700001</v>
      </c>
      <c r="D557" s="57" t="s">
        <v>4</v>
      </c>
      <c r="E557" s="57" t="s">
        <v>107</v>
      </c>
    </row>
    <row r="558" spans="1:5" x14ac:dyDescent="0.25">
      <c r="A558" s="57" t="s">
        <v>106</v>
      </c>
      <c r="B558" s="57" t="s">
        <v>40</v>
      </c>
      <c r="C558" s="58">
        <v>357919.71314499999</v>
      </c>
      <c r="D558" s="57" t="s">
        <v>4</v>
      </c>
      <c r="E558" s="57" t="s">
        <v>107</v>
      </c>
    </row>
    <row r="559" spans="1:5" x14ac:dyDescent="0.25">
      <c r="A559" s="57" t="s">
        <v>106</v>
      </c>
      <c r="B559" s="57" t="s">
        <v>40</v>
      </c>
      <c r="C559" s="58">
        <v>156968.94826100001</v>
      </c>
      <c r="D559" s="57" t="s">
        <v>4</v>
      </c>
      <c r="E559" s="57" t="s">
        <v>107</v>
      </c>
    </row>
    <row r="560" spans="1:5" x14ac:dyDescent="0.25">
      <c r="A560" s="57" t="s">
        <v>106</v>
      </c>
      <c r="B560" s="57" t="s">
        <v>40</v>
      </c>
      <c r="C560" s="58">
        <v>352134.589156</v>
      </c>
      <c r="D560" s="57" t="s">
        <v>4</v>
      </c>
      <c r="E560" s="57" t="s">
        <v>107</v>
      </c>
    </row>
    <row r="561" spans="1:5" x14ac:dyDescent="0.25">
      <c r="A561" s="57" t="s">
        <v>106</v>
      </c>
      <c r="B561" s="57" t="s">
        <v>40</v>
      </c>
      <c r="C561" s="58">
        <v>66462.416346600003</v>
      </c>
      <c r="D561" s="57" t="s">
        <v>4</v>
      </c>
      <c r="E561" s="57" t="s">
        <v>107</v>
      </c>
    </row>
    <row r="562" spans="1:5" x14ac:dyDescent="0.25">
      <c r="A562" s="57" t="s">
        <v>106</v>
      </c>
      <c r="B562" s="57" t="s">
        <v>40</v>
      </c>
      <c r="C562" s="58">
        <v>56881.921484999999</v>
      </c>
      <c r="D562" s="57" t="s">
        <v>4</v>
      </c>
      <c r="E562" s="57" t="s">
        <v>107</v>
      </c>
    </row>
    <row r="563" spans="1:5" x14ac:dyDescent="0.25">
      <c r="A563" s="57" t="s">
        <v>106</v>
      </c>
      <c r="B563" s="57" t="s">
        <v>40</v>
      </c>
      <c r="C563" s="58">
        <v>125917.428715</v>
      </c>
      <c r="D563" s="57" t="s">
        <v>4</v>
      </c>
      <c r="E563" s="57" t="s">
        <v>107</v>
      </c>
    </row>
    <row r="564" spans="1:5" x14ac:dyDescent="0.25">
      <c r="A564" s="57" t="s">
        <v>106</v>
      </c>
      <c r="B564" s="57" t="s">
        <v>40</v>
      </c>
      <c r="C564" s="58">
        <v>42948.120515000002</v>
      </c>
      <c r="D564" s="57" t="s">
        <v>4</v>
      </c>
      <c r="E564" s="57" t="s">
        <v>107</v>
      </c>
    </row>
    <row r="565" spans="1:5" x14ac:dyDescent="0.25">
      <c r="A565" s="57" t="s">
        <v>106</v>
      </c>
      <c r="B565" s="57" t="s">
        <v>40</v>
      </c>
      <c r="C565" s="58">
        <v>39687.081055299997</v>
      </c>
      <c r="D565" s="57" t="s">
        <v>4</v>
      </c>
      <c r="E565" s="57" t="s">
        <v>107</v>
      </c>
    </row>
    <row r="566" spans="1:5" x14ac:dyDescent="0.25">
      <c r="A566" s="57" t="s">
        <v>106</v>
      </c>
      <c r="B566" s="57" t="s">
        <v>40</v>
      </c>
      <c r="C566" s="58">
        <v>287670.16904100002</v>
      </c>
      <c r="D566" s="57" t="s">
        <v>4</v>
      </c>
      <c r="E566" s="57" t="s">
        <v>107</v>
      </c>
    </row>
    <row r="567" spans="1:5" x14ac:dyDescent="0.25">
      <c r="A567" s="57" t="s">
        <v>106</v>
      </c>
      <c r="B567" s="57" t="s">
        <v>40</v>
      </c>
      <c r="C567" s="58">
        <v>12898.0686546</v>
      </c>
      <c r="D567" s="57" t="s">
        <v>4</v>
      </c>
      <c r="E567" s="57" t="s">
        <v>107</v>
      </c>
    </row>
    <row r="568" spans="1:5" x14ac:dyDescent="0.25">
      <c r="A568" s="57" t="s">
        <v>106</v>
      </c>
      <c r="B568" s="57" t="s">
        <v>40</v>
      </c>
      <c r="C568" s="58">
        <v>57811.753549300003</v>
      </c>
      <c r="D568" s="57" t="s">
        <v>4</v>
      </c>
      <c r="E568" s="57" t="s">
        <v>107</v>
      </c>
    </row>
    <row r="569" spans="1:5" x14ac:dyDescent="0.25">
      <c r="A569" s="57" t="s">
        <v>106</v>
      </c>
      <c r="B569" s="57" t="s">
        <v>40</v>
      </c>
      <c r="C569" s="58">
        <v>52057.759414300002</v>
      </c>
      <c r="D569" s="57" t="s">
        <v>4</v>
      </c>
      <c r="E569" s="57" t="s">
        <v>107</v>
      </c>
    </row>
    <row r="570" spans="1:5" x14ac:dyDescent="0.25">
      <c r="A570" s="57" t="s">
        <v>106</v>
      </c>
      <c r="B570" s="57" t="s">
        <v>40</v>
      </c>
      <c r="C570" s="58">
        <v>258149.96543700001</v>
      </c>
      <c r="D570" s="57" t="s">
        <v>4</v>
      </c>
      <c r="E570" s="57" t="s">
        <v>107</v>
      </c>
    </row>
    <row r="571" spans="1:5" x14ac:dyDescent="0.25">
      <c r="A571" s="57" t="s">
        <v>106</v>
      </c>
      <c r="B571" s="57" t="s">
        <v>40</v>
      </c>
      <c r="C571" s="58">
        <v>152885772.50099999</v>
      </c>
      <c r="D571" s="57" t="s">
        <v>0</v>
      </c>
      <c r="E571" s="57" t="s">
        <v>107</v>
      </c>
    </row>
    <row r="572" spans="1:5" x14ac:dyDescent="0.25">
      <c r="A572" s="57" t="s">
        <v>106</v>
      </c>
      <c r="B572" s="57" t="s">
        <v>40</v>
      </c>
      <c r="C572" s="58">
        <v>466852.35099599999</v>
      </c>
      <c r="D572" s="57" t="s">
        <v>4</v>
      </c>
      <c r="E572" s="57" t="s">
        <v>107</v>
      </c>
    </row>
    <row r="573" spans="1:5" x14ac:dyDescent="0.25">
      <c r="A573" s="57" t="s">
        <v>106</v>
      </c>
      <c r="B573" s="57" t="s">
        <v>40</v>
      </c>
      <c r="C573" s="58">
        <v>25232.0725208</v>
      </c>
      <c r="D573" s="57" t="s">
        <v>4</v>
      </c>
      <c r="E573" s="57" t="s">
        <v>107</v>
      </c>
    </row>
    <row r="574" spans="1:5" x14ac:dyDescent="0.25">
      <c r="A574" s="57" t="s">
        <v>106</v>
      </c>
      <c r="B574" s="57" t="s">
        <v>40</v>
      </c>
      <c r="C574" s="58">
        <v>12848.352684699999</v>
      </c>
      <c r="D574" s="57" t="s">
        <v>4</v>
      </c>
      <c r="E574" s="57" t="s">
        <v>107</v>
      </c>
    </row>
    <row r="575" spans="1:5" x14ac:dyDescent="0.25">
      <c r="A575" s="57" t="s">
        <v>106</v>
      </c>
      <c r="B575" s="57" t="s">
        <v>40</v>
      </c>
      <c r="C575" s="58">
        <v>299168.36418600002</v>
      </c>
      <c r="D575" s="57" t="s">
        <v>4</v>
      </c>
      <c r="E575" s="57" t="s">
        <v>107</v>
      </c>
    </row>
    <row r="576" spans="1:5" x14ac:dyDescent="0.25">
      <c r="A576" s="57" t="s">
        <v>106</v>
      </c>
      <c r="B576" s="57" t="s">
        <v>40</v>
      </c>
      <c r="C576" s="58">
        <v>53047.464938199999</v>
      </c>
      <c r="D576" s="57" t="s">
        <v>4</v>
      </c>
      <c r="E576" s="57" t="s">
        <v>107</v>
      </c>
    </row>
    <row r="577" spans="1:5" x14ac:dyDescent="0.25">
      <c r="A577" s="57" t="s">
        <v>106</v>
      </c>
      <c r="B577" s="57" t="s">
        <v>40</v>
      </c>
      <c r="C577" s="58">
        <v>10653.8358051</v>
      </c>
      <c r="D577" s="57" t="s">
        <v>4</v>
      </c>
      <c r="E577" s="57" t="s">
        <v>107</v>
      </c>
    </row>
    <row r="578" spans="1:5" x14ac:dyDescent="0.25">
      <c r="A578" s="57" t="s">
        <v>106</v>
      </c>
      <c r="B578" s="57" t="s">
        <v>40</v>
      </c>
      <c r="C578" s="58">
        <v>70767.675923000003</v>
      </c>
      <c r="D578" s="57" t="s">
        <v>4</v>
      </c>
      <c r="E578" s="57" t="s">
        <v>107</v>
      </c>
    </row>
    <row r="579" spans="1:5" x14ac:dyDescent="0.25">
      <c r="A579" s="57" t="s">
        <v>106</v>
      </c>
      <c r="B579" s="57" t="s">
        <v>40</v>
      </c>
      <c r="C579" s="58">
        <v>16455.9112054</v>
      </c>
      <c r="D579" s="57" t="s">
        <v>4</v>
      </c>
      <c r="E579" s="57" t="s">
        <v>107</v>
      </c>
    </row>
    <row r="580" spans="1:5" x14ac:dyDescent="0.25">
      <c r="A580" s="57" t="s">
        <v>106</v>
      </c>
      <c r="B580" s="57" t="s">
        <v>40</v>
      </c>
      <c r="C580" s="58">
        <v>15391.5895666</v>
      </c>
      <c r="D580" s="57" t="s">
        <v>4</v>
      </c>
      <c r="E580" s="57" t="s">
        <v>107</v>
      </c>
    </row>
    <row r="581" spans="1:5" x14ac:dyDescent="0.25">
      <c r="A581" s="57" t="s">
        <v>106</v>
      </c>
      <c r="B581" s="57" t="s">
        <v>40</v>
      </c>
      <c r="C581" s="58">
        <v>7045.7472043099997</v>
      </c>
      <c r="D581" s="57" t="s">
        <v>4</v>
      </c>
      <c r="E581" s="57" t="s">
        <v>107</v>
      </c>
    </row>
    <row r="582" spans="1:5" x14ac:dyDescent="0.25">
      <c r="A582" s="57" t="s">
        <v>106</v>
      </c>
      <c r="B582" s="57" t="s">
        <v>40</v>
      </c>
      <c r="C582" s="58">
        <v>10807.592256899999</v>
      </c>
      <c r="D582" s="57" t="s">
        <v>4</v>
      </c>
      <c r="E582" s="57" t="s">
        <v>107</v>
      </c>
    </row>
    <row r="583" spans="1:5" x14ac:dyDescent="0.25">
      <c r="A583" s="57" t="s">
        <v>106</v>
      </c>
      <c r="B583" s="57" t="s">
        <v>40</v>
      </c>
      <c r="C583" s="58">
        <v>243142.259402</v>
      </c>
      <c r="D583" s="57" t="s">
        <v>4</v>
      </c>
      <c r="E583" s="57" t="s">
        <v>107</v>
      </c>
    </row>
    <row r="584" spans="1:5" x14ac:dyDescent="0.25">
      <c r="A584" s="57" t="s">
        <v>106</v>
      </c>
      <c r="B584" s="57" t="s">
        <v>40</v>
      </c>
      <c r="C584" s="58">
        <v>348828.05660299998</v>
      </c>
      <c r="D584" s="57" t="s">
        <v>4</v>
      </c>
      <c r="E584" s="57" t="s">
        <v>107</v>
      </c>
    </row>
    <row r="585" spans="1:5" x14ac:dyDescent="0.25">
      <c r="A585" s="57" t="s">
        <v>106</v>
      </c>
      <c r="B585" s="57" t="s">
        <v>40</v>
      </c>
      <c r="C585" s="58">
        <v>355777.77872300002</v>
      </c>
      <c r="D585" s="57" t="s">
        <v>1</v>
      </c>
      <c r="E585" s="57" t="s">
        <v>107</v>
      </c>
    </row>
    <row r="586" spans="1:5" x14ac:dyDescent="0.25">
      <c r="A586" s="57" t="s">
        <v>106</v>
      </c>
      <c r="B586" s="57" t="s">
        <v>40</v>
      </c>
      <c r="C586" s="58">
        <v>125805.847935</v>
      </c>
      <c r="D586" s="57" t="s">
        <v>4</v>
      </c>
      <c r="E586" s="57" t="s">
        <v>107</v>
      </c>
    </row>
    <row r="587" spans="1:5" x14ac:dyDescent="0.25">
      <c r="A587" s="57" t="s">
        <v>106</v>
      </c>
      <c r="B587" s="57" t="s">
        <v>40</v>
      </c>
      <c r="C587" s="58">
        <v>221639.79346700001</v>
      </c>
      <c r="D587" s="57" t="s">
        <v>1</v>
      </c>
      <c r="E587" s="57" t="s">
        <v>107</v>
      </c>
    </row>
    <row r="588" spans="1:5" x14ac:dyDescent="0.25">
      <c r="A588" s="57" t="s">
        <v>106</v>
      </c>
      <c r="B588" s="57" t="s">
        <v>40</v>
      </c>
      <c r="C588" s="58">
        <v>668818.52481099998</v>
      </c>
      <c r="D588" s="57" t="s">
        <v>1</v>
      </c>
      <c r="E588" s="57" t="s">
        <v>107</v>
      </c>
    </row>
    <row r="589" spans="1:5" x14ac:dyDescent="0.25">
      <c r="A589" s="57" t="s">
        <v>106</v>
      </c>
      <c r="B589" s="57" t="s">
        <v>40</v>
      </c>
      <c r="C589" s="58">
        <v>52936.107829</v>
      </c>
      <c r="D589" s="57" t="s">
        <v>1</v>
      </c>
      <c r="E589" s="57" t="s">
        <v>107</v>
      </c>
    </row>
    <row r="590" spans="1:5" x14ac:dyDescent="0.25">
      <c r="A590" s="57" t="s">
        <v>106</v>
      </c>
      <c r="B590" s="57" t="s">
        <v>40</v>
      </c>
      <c r="C590" s="58">
        <v>96809.635418599995</v>
      </c>
      <c r="D590" s="57" t="s">
        <v>1</v>
      </c>
      <c r="E590" s="57" t="s">
        <v>107</v>
      </c>
    </row>
    <row r="591" spans="1:5" x14ac:dyDescent="0.25">
      <c r="A591" s="57" t="s">
        <v>106</v>
      </c>
      <c r="B591" s="57" t="s">
        <v>40</v>
      </c>
      <c r="C591" s="58">
        <v>4511707.5119500002</v>
      </c>
      <c r="D591" s="57" t="s">
        <v>4</v>
      </c>
      <c r="E591" s="57" t="s">
        <v>107</v>
      </c>
    </row>
    <row r="592" spans="1:5" x14ac:dyDescent="0.25">
      <c r="A592" s="57" t="s">
        <v>106</v>
      </c>
      <c r="B592" s="57" t="s">
        <v>40</v>
      </c>
      <c r="C592" s="58">
        <v>27982.540873099999</v>
      </c>
      <c r="D592" s="57" t="s">
        <v>4</v>
      </c>
      <c r="E592" s="57" t="s">
        <v>107</v>
      </c>
    </row>
    <row r="593" spans="1:5" x14ac:dyDescent="0.25">
      <c r="A593" s="57" t="s">
        <v>106</v>
      </c>
      <c r="B593" s="57" t="s">
        <v>40</v>
      </c>
      <c r="C593" s="58">
        <v>20467.664738399999</v>
      </c>
      <c r="D593" s="57" t="s">
        <v>4</v>
      </c>
      <c r="E593" s="57" t="s">
        <v>107</v>
      </c>
    </row>
    <row r="594" spans="1:5" x14ac:dyDescent="0.25">
      <c r="A594" s="57" t="s">
        <v>106</v>
      </c>
      <c r="B594" s="57" t="s">
        <v>40</v>
      </c>
      <c r="C594" s="58">
        <v>15156.6651207</v>
      </c>
      <c r="D594" s="57" t="s">
        <v>4</v>
      </c>
      <c r="E594" s="57" t="s">
        <v>107</v>
      </c>
    </row>
    <row r="595" spans="1:5" x14ac:dyDescent="0.25">
      <c r="A595" s="57" t="s">
        <v>106</v>
      </c>
      <c r="B595" s="57" t="s">
        <v>40</v>
      </c>
      <c r="C595" s="58">
        <v>510936.66453399998</v>
      </c>
      <c r="D595" s="57" t="s">
        <v>4</v>
      </c>
      <c r="E595" s="57" t="s">
        <v>107</v>
      </c>
    </row>
    <row r="596" spans="1:5" x14ac:dyDescent="0.25">
      <c r="A596" s="57" t="s">
        <v>106</v>
      </c>
      <c r="B596" s="57" t="s">
        <v>40</v>
      </c>
      <c r="C596" s="58">
        <v>79971.348847500005</v>
      </c>
      <c r="D596" s="57" t="s">
        <v>4</v>
      </c>
      <c r="E596" s="57" t="s">
        <v>107</v>
      </c>
    </row>
    <row r="597" spans="1:5" x14ac:dyDescent="0.25">
      <c r="A597" s="57" t="s">
        <v>106</v>
      </c>
      <c r="B597" s="57" t="s">
        <v>40</v>
      </c>
      <c r="C597" s="58">
        <v>37099.972738700002</v>
      </c>
      <c r="D597" s="57" t="s">
        <v>4</v>
      </c>
      <c r="E597" s="57" t="s">
        <v>107</v>
      </c>
    </row>
    <row r="598" spans="1:5" x14ac:dyDescent="0.25">
      <c r="A598" s="57" t="s">
        <v>106</v>
      </c>
      <c r="B598" s="57" t="s">
        <v>40</v>
      </c>
      <c r="C598" s="58">
        <v>149258.349625</v>
      </c>
      <c r="D598" s="57" t="s">
        <v>5</v>
      </c>
      <c r="E598" s="57" t="s">
        <v>107</v>
      </c>
    </row>
    <row r="599" spans="1:5" x14ac:dyDescent="0.25">
      <c r="A599" s="57" t="s">
        <v>106</v>
      </c>
      <c r="B599" s="57" t="s">
        <v>40</v>
      </c>
      <c r="C599" s="58">
        <v>3768.9963730700001</v>
      </c>
      <c r="D599" s="57" t="s">
        <v>5</v>
      </c>
      <c r="E599" s="57" t="s">
        <v>107</v>
      </c>
    </row>
    <row r="600" spans="1:5" x14ac:dyDescent="0.25">
      <c r="A600" s="57" t="s">
        <v>106</v>
      </c>
      <c r="B600" s="57" t="s">
        <v>40</v>
      </c>
      <c r="C600" s="58">
        <v>59837.222229799998</v>
      </c>
      <c r="D600" s="57" t="s">
        <v>5</v>
      </c>
      <c r="E600" s="57" t="s">
        <v>107</v>
      </c>
    </row>
    <row r="601" spans="1:5" x14ac:dyDescent="0.25">
      <c r="A601" s="57" t="s">
        <v>106</v>
      </c>
      <c r="B601" s="57" t="s">
        <v>40</v>
      </c>
      <c r="C601" s="58">
        <v>82147.822926499997</v>
      </c>
      <c r="D601" s="57" t="s">
        <v>5</v>
      </c>
      <c r="E601" s="57" t="s">
        <v>107</v>
      </c>
    </row>
    <row r="602" spans="1:5" x14ac:dyDescent="0.25">
      <c r="A602" s="57" t="s">
        <v>106</v>
      </c>
      <c r="B602" s="57" t="s">
        <v>40</v>
      </c>
      <c r="C602" s="58">
        <v>17505.795397499998</v>
      </c>
      <c r="D602" s="57" t="s">
        <v>5</v>
      </c>
      <c r="E602" s="57" t="s">
        <v>107</v>
      </c>
    </row>
    <row r="603" spans="1:5" x14ac:dyDescent="0.25">
      <c r="A603" s="57" t="s">
        <v>106</v>
      </c>
      <c r="B603" s="57" t="s">
        <v>40</v>
      </c>
      <c r="C603" s="58">
        <v>47235.591085300002</v>
      </c>
      <c r="D603" s="57" t="s">
        <v>5</v>
      </c>
      <c r="E603" s="57" t="s">
        <v>107</v>
      </c>
    </row>
    <row r="604" spans="1:5" x14ac:dyDescent="0.25">
      <c r="A604" s="57" t="s">
        <v>106</v>
      </c>
      <c r="B604" s="57" t="s">
        <v>40</v>
      </c>
      <c r="C604" s="58">
        <v>95841.649319899996</v>
      </c>
      <c r="D604" s="57" t="s">
        <v>5</v>
      </c>
      <c r="E604" s="57" t="s">
        <v>107</v>
      </c>
    </row>
    <row r="605" spans="1:5" x14ac:dyDescent="0.25">
      <c r="A605" s="57" t="s">
        <v>106</v>
      </c>
      <c r="B605" s="57" t="s">
        <v>40</v>
      </c>
      <c r="C605" s="58">
        <v>7980.7979152899998</v>
      </c>
      <c r="D605" s="57" t="s">
        <v>5</v>
      </c>
      <c r="E605" s="57" t="s">
        <v>107</v>
      </c>
    </row>
    <row r="606" spans="1:5" x14ac:dyDescent="0.25">
      <c r="A606" s="57" t="s">
        <v>106</v>
      </c>
      <c r="B606" s="57" t="s">
        <v>40</v>
      </c>
      <c r="C606" s="58">
        <v>4438.0679870900003</v>
      </c>
      <c r="D606" s="57" t="s">
        <v>5</v>
      </c>
      <c r="E606" s="57" t="s">
        <v>107</v>
      </c>
    </row>
    <row r="607" spans="1:5" x14ac:dyDescent="0.25">
      <c r="A607" s="57" t="s">
        <v>106</v>
      </c>
      <c r="B607" s="57" t="s">
        <v>40</v>
      </c>
      <c r="C607" s="58">
        <v>4019.7735601700001</v>
      </c>
      <c r="D607" s="57" t="s">
        <v>5</v>
      </c>
      <c r="E607" s="57" t="s">
        <v>107</v>
      </c>
    </row>
    <row r="608" spans="1:5" x14ac:dyDescent="0.25">
      <c r="A608" s="57" t="s">
        <v>106</v>
      </c>
      <c r="B608" s="57" t="s">
        <v>40</v>
      </c>
      <c r="C608" s="58">
        <v>7731.4567844599997</v>
      </c>
      <c r="D608" s="57" t="s">
        <v>5</v>
      </c>
      <c r="E608" s="57" t="s">
        <v>107</v>
      </c>
    </row>
    <row r="609" spans="1:5" x14ac:dyDescent="0.25">
      <c r="A609" s="57" t="s">
        <v>106</v>
      </c>
      <c r="B609" s="57" t="s">
        <v>40</v>
      </c>
      <c r="C609" s="58">
        <v>11635.4590193</v>
      </c>
      <c r="D609" s="57" t="s">
        <v>5</v>
      </c>
      <c r="E609" s="57" t="s">
        <v>107</v>
      </c>
    </row>
    <row r="610" spans="1:5" x14ac:dyDescent="0.25">
      <c r="A610" s="57" t="s">
        <v>106</v>
      </c>
      <c r="B610" s="57" t="s">
        <v>40</v>
      </c>
      <c r="C610" s="58">
        <v>647730.00796099997</v>
      </c>
      <c r="D610" s="57" t="s">
        <v>5</v>
      </c>
      <c r="E610" s="57" t="s">
        <v>107</v>
      </c>
    </row>
    <row r="611" spans="1:5" x14ac:dyDescent="0.25">
      <c r="A611" s="57" t="s">
        <v>106</v>
      </c>
      <c r="B611" s="57" t="s">
        <v>40</v>
      </c>
      <c r="C611" s="58">
        <v>87377.138640799996</v>
      </c>
      <c r="D611" s="57" t="s">
        <v>5</v>
      </c>
      <c r="E611" s="57" t="s">
        <v>107</v>
      </c>
    </row>
    <row r="612" spans="1:5" x14ac:dyDescent="0.25">
      <c r="A612" s="57" t="s">
        <v>106</v>
      </c>
      <c r="B612" s="57" t="s">
        <v>40</v>
      </c>
      <c r="C612" s="58">
        <v>36538.888323699997</v>
      </c>
      <c r="D612" s="57" t="s">
        <v>5</v>
      </c>
      <c r="E612" s="57" t="s">
        <v>107</v>
      </c>
    </row>
    <row r="613" spans="1:5" x14ac:dyDescent="0.25">
      <c r="A613" s="57" t="s">
        <v>106</v>
      </c>
      <c r="B613" s="57" t="s">
        <v>40</v>
      </c>
      <c r="C613" s="58">
        <v>110033.76396500001</v>
      </c>
      <c r="D613" s="57" t="s">
        <v>5</v>
      </c>
      <c r="E613" s="57" t="s">
        <v>107</v>
      </c>
    </row>
    <row r="614" spans="1:5" x14ac:dyDescent="0.25">
      <c r="A614" s="57" t="s">
        <v>106</v>
      </c>
      <c r="B614" s="57" t="s">
        <v>40</v>
      </c>
      <c r="C614" s="58">
        <v>23550.042928999999</v>
      </c>
      <c r="D614" s="57" t="s">
        <v>5</v>
      </c>
      <c r="E614" s="57" t="s">
        <v>107</v>
      </c>
    </row>
    <row r="615" spans="1:5" x14ac:dyDescent="0.25">
      <c r="A615" s="57" t="s">
        <v>106</v>
      </c>
      <c r="B615" s="57" t="s">
        <v>40</v>
      </c>
      <c r="C615" s="58">
        <v>16666.370527700001</v>
      </c>
      <c r="D615" s="57" t="s">
        <v>5</v>
      </c>
      <c r="E615" s="57" t="s">
        <v>107</v>
      </c>
    </row>
    <row r="616" spans="1:5" x14ac:dyDescent="0.25">
      <c r="A616" s="57" t="s">
        <v>106</v>
      </c>
      <c r="B616" s="57" t="s">
        <v>40</v>
      </c>
      <c r="C616" s="58">
        <v>9708.3036222200008</v>
      </c>
      <c r="D616" s="57" t="s">
        <v>5</v>
      </c>
      <c r="E616" s="57" t="s">
        <v>107</v>
      </c>
    </row>
    <row r="617" spans="1:5" x14ac:dyDescent="0.25">
      <c r="A617" s="57" t="s">
        <v>106</v>
      </c>
      <c r="B617" s="57" t="s">
        <v>40</v>
      </c>
      <c r="C617" s="58">
        <v>71750.761763000002</v>
      </c>
      <c r="D617" s="57" t="s">
        <v>5</v>
      </c>
      <c r="E617" s="57" t="s">
        <v>107</v>
      </c>
    </row>
    <row r="618" spans="1:5" x14ac:dyDescent="0.25">
      <c r="A618" s="57" t="s">
        <v>106</v>
      </c>
      <c r="B618" s="57" t="s">
        <v>40</v>
      </c>
      <c r="C618" s="58">
        <v>190393.22541899999</v>
      </c>
      <c r="D618" s="57" t="s">
        <v>5</v>
      </c>
      <c r="E618" s="57" t="s">
        <v>107</v>
      </c>
    </row>
    <row r="619" spans="1:5" x14ac:dyDescent="0.25">
      <c r="A619" s="57" t="s">
        <v>106</v>
      </c>
      <c r="B619" s="57" t="s">
        <v>40</v>
      </c>
      <c r="C619" s="58">
        <v>229546.964657</v>
      </c>
      <c r="D619" s="57" t="s">
        <v>5</v>
      </c>
      <c r="E619" s="57" t="s">
        <v>107</v>
      </c>
    </row>
    <row r="620" spans="1:5" x14ac:dyDescent="0.25">
      <c r="A620" s="57" t="s">
        <v>106</v>
      </c>
      <c r="B620" s="57" t="s">
        <v>40</v>
      </c>
      <c r="C620" s="58">
        <v>905364.690359</v>
      </c>
      <c r="D620" s="57" t="s">
        <v>5</v>
      </c>
      <c r="E620" s="57" t="s">
        <v>107</v>
      </c>
    </row>
    <row r="621" spans="1:5" x14ac:dyDescent="0.25">
      <c r="A621" s="57" t="s">
        <v>106</v>
      </c>
      <c r="B621" s="57" t="s">
        <v>40</v>
      </c>
      <c r="C621" s="58">
        <v>181003.929397</v>
      </c>
      <c r="D621" s="57" t="s">
        <v>5</v>
      </c>
      <c r="E621" s="57" t="s">
        <v>107</v>
      </c>
    </row>
    <row r="622" spans="1:5" x14ac:dyDescent="0.25">
      <c r="A622" s="57" t="s">
        <v>106</v>
      </c>
      <c r="B622" s="57" t="s">
        <v>40</v>
      </c>
      <c r="C622" s="58">
        <v>13334.3460359</v>
      </c>
      <c r="D622" s="57" t="s">
        <v>4</v>
      </c>
      <c r="E622" s="57" t="s">
        <v>107</v>
      </c>
    </row>
    <row r="623" spans="1:5" x14ac:dyDescent="0.25">
      <c r="A623" s="57" t="s">
        <v>106</v>
      </c>
      <c r="B623" s="57" t="s">
        <v>40</v>
      </c>
      <c r="C623" s="58">
        <v>1520765.3631200001</v>
      </c>
      <c r="D623" s="57" t="s">
        <v>1</v>
      </c>
      <c r="E623" s="57" t="s">
        <v>107</v>
      </c>
    </row>
    <row r="624" spans="1:5" x14ac:dyDescent="0.25">
      <c r="A624" s="57" t="s">
        <v>106</v>
      </c>
      <c r="B624" s="57" t="s">
        <v>40</v>
      </c>
      <c r="C624" s="58">
        <v>2767539.9487100001</v>
      </c>
      <c r="D624" s="57" t="s">
        <v>1</v>
      </c>
      <c r="E624" s="57" t="s">
        <v>106</v>
      </c>
    </row>
    <row r="625" spans="1:5" x14ac:dyDescent="0.25">
      <c r="A625" s="57" t="s">
        <v>106</v>
      </c>
      <c r="B625" s="57" t="s">
        <v>40</v>
      </c>
      <c r="C625" s="58">
        <v>7276.9713825299996</v>
      </c>
      <c r="D625" s="57" t="s">
        <v>4</v>
      </c>
      <c r="E625" s="57" t="s">
        <v>106</v>
      </c>
    </row>
    <row r="626" spans="1:5" x14ac:dyDescent="0.25">
      <c r="A626" s="57" t="s">
        <v>106</v>
      </c>
      <c r="B626" s="57" t="s">
        <v>40</v>
      </c>
      <c r="C626" s="58">
        <v>48896.604505700001</v>
      </c>
      <c r="D626" s="57" t="s">
        <v>14</v>
      </c>
      <c r="E626" s="57" t="s">
        <v>107</v>
      </c>
    </row>
    <row r="627" spans="1:5" x14ac:dyDescent="0.25">
      <c r="A627" s="57" t="s">
        <v>106</v>
      </c>
      <c r="B627" s="57" t="s">
        <v>40</v>
      </c>
      <c r="C627" s="58">
        <v>209706.242665</v>
      </c>
      <c r="D627" s="57" t="s">
        <v>14</v>
      </c>
      <c r="E627" s="57" t="s">
        <v>106</v>
      </c>
    </row>
    <row r="628" spans="1:5" x14ac:dyDescent="0.25">
      <c r="A628" s="57" t="s">
        <v>106</v>
      </c>
      <c r="B628" s="57" t="s">
        <v>40</v>
      </c>
      <c r="C628" s="58">
        <v>46303.659022300002</v>
      </c>
      <c r="D628" s="57" t="s">
        <v>14</v>
      </c>
      <c r="E628" s="57" t="s">
        <v>107</v>
      </c>
    </row>
    <row r="629" spans="1:5" x14ac:dyDescent="0.25">
      <c r="A629" s="57" t="s">
        <v>106</v>
      </c>
      <c r="B629" s="57" t="s">
        <v>40</v>
      </c>
      <c r="C629" s="58">
        <v>23242.5758895</v>
      </c>
      <c r="D629" s="57" t="s">
        <v>14</v>
      </c>
      <c r="E629" s="57" t="s">
        <v>106</v>
      </c>
    </row>
    <row r="630" spans="1:5" x14ac:dyDescent="0.25">
      <c r="A630" s="57" t="s">
        <v>106</v>
      </c>
      <c r="B630" s="57" t="s">
        <v>40</v>
      </c>
      <c r="C630" s="58">
        <v>52352.5777266</v>
      </c>
      <c r="D630" s="57" t="s">
        <v>14</v>
      </c>
      <c r="E630" s="57" t="s">
        <v>106</v>
      </c>
    </row>
    <row r="631" spans="1:5" x14ac:dyDescent="0.25">
      <c r="A631" s="57" t="s">
        <v>106</v>
      </c>
      <c r="B631" s="57" t="s">
        <v>40</v>
      </c>
      <c r="C631" s="58">
        <v>26950.502897499999</v>
      </c>
      <c r="D631" s="57" t="s">
        <v>14</v>
      </c>
      <c r="E631" s="57" t="s">
        <v>107</v>
      </c>
    </row>
    <row r="632" spans="1:5" x14ac:dyDescent="0.25">
      <c r="A632" s="57" t="s">
        <v>106</v>
      </c>
      <c r="B632" s="57" t="s">
        <v>40</v>
      </c>
      <c r="C632" s="58">
        <v>68210.187125199998</v>
      </c>
      <c r="D632" s="57" t="s">
        <v>1</v>
      </c>
      <c r="E632" s="57" t="s">
        <v>107</v>
      </c>
    </row>
    <row r="633" spans="1:5" x14ac:dyDescent="0.25">
      <c r="A633" s="57" t="s">
        <v>106</v>
      </c>
      <c r="B633" s="57" t="s">
        <v>40</v>
      </c>
      <c r="C633" s="58">
        <v>31908352.308600001</v>
      </c>
      <c r="D633" s="57" t="s">
        <v>4</v>
      </c>
      <c r="E633" s="57" t="s">
        <v>107</v>
      </c>
    </row>
    <row r="634" spans="1:5" x14ac:dyDescent="0.25">
      <c r="A634" s="57" t="s">
        <v>106</v>
      </c>
      <c r="B634" s="57" t="s">
        <v>40</v>
      </c>
      <c r="C634" s="58">
        <v>16059378.743899999</v>
      </c>
      <c r="D634" s="57" t="s">
        <v>4</v>
      </c>
      <c r="E634" s="57" t="s">
        <v>106</v>
      </c>
    </row>
    <row r="635" spans="1:5" x14ac:dyDescent="0.25">
      <c r="A635" s="57" t="s">
        <v>106</v>
      </c>
      <c r="B635" s="57" t="s">
        <v>40</v>
      </c>
      <c r="C635" s="58">
        <v>636348.49845900002</v>
      </c>
      <c r="D635" s="57" t="s">
        <v>4</v>
      </c>
      <c r="E635" s="57" t="s">
        <v>107</v>
      </c>
    </row>
    <row r="636" spans="1:5" x14ac:dyDescent="0.25">
      <c r="A636" s="57" t="s">
        <v>106</v>
      </c>
      <c r="B636" s="57" t="s">
        <v>40</v>
      </c>
      <c r="C636" s="58">
        <v>67473.649825900007</v>
      </c>
      <c r="D636" s="57" t="s">
        <v>4</v>
      </c>
      <c r="E636" s="57" t="s">
        <v>107</v>
      </c>
    </row>
    <row r="637" spans="1:5" x14ac:dyDescent="0.25">
      <c r="A637" s="57" t="s">
        <v>106</v>
      </c>
      <c r="B637" s="57" t="s">
        <v>40</v>
      </c>
      <c r="C637" s="58">
        <v>165625.46144799999</v>
      </c>
      <c r="D637" s="57" t="s">
        <v>1</v>
      </c>
      <c r="E637" s="57" t="s">
        <v>107</v>
      </c>
    </row>
    <row r="638" spans="1:5" x14ac:dyDescent="0.25">
      <c r="A638" s="57" t="s">
        <v>106</v>
      </c>
      <c r="B638" s="57" t="s">
        <v>40</v>
      </c>
      <c r="C638" s="58">
        <v>45895.829159100002</v>
      </c>
      <c r="D638" s="57" t="s">
        <v>5</v>
      </c>
      <c r="E638" s="57" t="s">
        <v>107</v>
      </c>
    </row>
    <row r="639" spans="1:5" x14ac:dyDescent="0.25">
      <c r="A639" s="57" t="s">
        <v>106</v>
      </c>
      <c r="B639" s="57" t="s">
        <v>40</v>
      </c>
      <c r="C639" s="58">
        <v>4008.6761478100002</v>
      </c>
      <c r="D639" s="57" t="s">
        <v>5</v>
      </c>
      <c r="E639" s="57" t="s">
        <v>107</v>
      </c>
    </row>
    <row r="640" spans="1:5" x14ac:dyDescent="0.25">
      <c r="A640" s="57" t="s">
        <v>106</v>
      </c>
      <c r="B640" s="57" t="s">
        <v>40</v>
      </c>
      <c r="C640" s="58">
        <v>10572.7257907</v>
      </c>
      <c r="D640" s="57" t="s">
        <v>5</v>
      </c>
      <c r="E640" s="57" t="s">
        <v>107</v>
      </c>
    </row>
    <row r="641" spans="1:5" x14ac:dyDescent="0.25">
      <c r="A641" s="57" t="s">
        <v>106</v>
      </c>
      <c r="B641" s="57" t="s">
        <v>40</v>
      </c>
      <c r="C641" s="58">
        <v>24649.2707176</v>
      </c>
      <c r="D641" s="57" t="s">
        <v>5</v>
      </c>
      <c r="E641" s="57" t="s">
        <v>107</v>
      </c>
    </row>
    <row r="642" spans="1:5" x14ac:dyDescent="0.25">
      <c r="A642" s="57" t="s">
        <v>106</v>
      </c>
      <c r="B642" s="57" t="s">
        <v>40</v>
      </c>
      <c r="C642" s="58">
        <v>19009.792368599999</v>
      </c>
      <c r="D642" s="57" t="s">
        <v>5</v>
      </c>
      <c r="E642" s="57" t="s">
        <v>107</v>
      </c>
    </row>
    <row r="643" spans="1:5" x14ac:dyDescent="0.25">
      <c r="A643" s="57" t="s">
        <v>106</v>
      </c>
      <c r="B643" s="57" t="s">
        <v>40</v>
      </c>
      <c r="C643" s="58">
        <v>18776.648681899998</v>
      </c>
      <c r="D643" s="57" t="s">
        <v>5</v>
      </c>
      <c r="E643" s="57" t="s">
        <v>107</v>
      </c>
    </row>
    <row r="644" spans="1:5" x14ac:dyDescent="0.25">
      <c r="A644" s="57" t="s">
        <v>106</v>
      </c>
      <c r="B644" s="57" t="s">
        <v>40</v>
      </c>
      <c r="C644" s="58">
        <v>119944.178332</v>
      </c>
      <c r="D644" s="57" t="s">
        <v>5</v>
      </c>
      <c r="E644" s="57" t="s">
        <v>107</v>
      </c>
    </row>
    <row r="645" spans="1:5" x14ac:dyDescent="0.25">
      <c r="A645" s="57" t="s">
        <v>106</v>
      </c>
      <c r="B645" s="57" t="s">
        <v>40</v>
      </c>
      <c r="C645" s="58">
        <v>11767.2352837</v>
      </c>
      <c r="D645" s="57" t="s">
        <v>5</v>
      </c>
      <c r="E645" s="57" t="s">
        <v>107</v>
      </c>
    </row>
    <row r="646" spans="1:5" x14ac:dyDescent="0.25">
      <c r="A646" s="57" t="s">
        <v>106</v>
      </c>
      <c r="B646" s="57" t="s">
        <v>40</v>
      </c>
      <c r="C646" s="58">
        <v>10349.8119551</v>
      </c>
      <c r="D646" s="57" t="s">
        <v>5</v>
      </c>
      <c r="E646" s="57" t="s">
        <v>107</v>
      </c>
    </row>
    <row r="647" spans="1:5" x14ac:dyDescent="0.25">
      <c r="A647" s="57" t="s">
        <v>106</v>
      </c>
      <c r="B647" s="57" t="s">
        <v>40</v>
      </c>
      <c r="C647" s="58">
        <v>10371363.8157</v>
      </c>
      <c r="D647" s="57" t="s">
        <v>1</v>
      </c>
      <c r="E647" s="57" t="s">
        <v>107</v>
      </c>
    </row>
    <row r="648" spans="1:5" x14ac:dyDescent="0.25">
      <c r="A648" s="57" t="s">
        <v>106</v>
      </c>
      <c r="B648" s="57" t="s">
        <v>40</v>
      </c>
      <c r="C648" s="58">
        <v>329127.36234699999</v>
      </c>
      <c r="D648" s="57" t="s">
        <v>1</v>
      </c>
      <c r="E648" s="57" t="s">
        <v>107</v>
      </c>
    </row>
    <row r="649" spans="1:5" x14ac:dyDescent="0.25">
      <c r="A649" s="57" t="s">
        <v>106</v>
      </c>
      <c r="B649" s="57" t="s">
        <v>40</v>
      </c>
      <c r="C649" s="58">
        <v>83016.603452099997</v>
      </c>
      <c r="D649" s="57" t="s">
        <v>5</v>
      </c>
      <c r="E649" s="57" t="s">
        <v>107</v>
      </c>
    </row>
    <row r="650" spans="1:5" x14ac:dyDescent="0.25">
      <c r="A650" s="57" t="s">
        <v>106</v>
      </c>
      <c r="B650" s="57" t="s">
        <v>40</v>
      </c>
      <c r="C650" s="58">
        <v>140924.203587</v>
      </c>
      <c r="D650" s="57" t="s">
        <v>5</v>
      </c>
      <c r="E650" s="57" t="s">
        <v>107</v>
      </c>
    </row>
    <row r="651" spans="1:5" x14ac:dyDescent="0.25">
      <c r="A651" s="57" t="s">
        <v>106</v>
      </c>
      <c r="B651" s="57" t="s">
        <v>40</v>
      </c>
      <c r="C651" s="58">
        <v>76754.351131100004</v>
      </c>
      <c r="D651" s="57" t="s">
        <v>5</v>
      </c>
      <c r="E651" s="57" t="s">
        <v>107</v>
      </c>
    </row>
    <row r="652" spans="1:5" x14ac:dyDescent="0.25">
      <c r="A652" s="57" t="s">
        <v>106</v>
      </c>
      <c r="B652" s="57" t="s">
        <v>40</v>
      </c>
      <c r="C652" s="58">
        <v>222870.57159199999</v>
      </c>
      <c r="D652" s="57" t="s">
        <v>5</v>
      </c>
      <c r="E652" s="57" t="s">
        <v>107</v>
      </c>
    </row>
    <row r="653" spans="1:5" x14ac:dyDescent="0.25">
      <c r="A653" s="57" t="s">
        <v>106</v>
      </c>
      <c r="B653" s="57" t="s">
        <v>40</v>
      </c>
      <c r="C653" s="58">
        <v>5740843.8388299998</v>
      </c>
      <c r="D653" s="57" t="s">
        <v>5</v>
      </c>
      <c r="E653" s="57" t="s">
        <v>107</v>
      </c>
    </row>
    <row r="654" spans="1:5" x14ac:dyDescent="0.25">
      <c r="A654" s="57" t="s">
        <v>106</v>
      </c>
      <c r="B654" s="57" t="s">
        <v>40</v>
      </c>
      <c r="C654" s="58">
        <v>768889.00078500004</v>
      </c>
      <c r="D654" s="57" t="s">
        <v>5</v>
      </c>
      <c r="E654" s="57" t="s">
        <v>107</v>
      </c>
    </row>
    <row r="655" spans="1:5" x14ac:dyDescent="0.25">
      <c r="A655" s="57" t="s">
        <v>106</v>
      </c>
      <c r="B655" s="57" t="s">
        <v>40</v>
      </c>
      <c r="C655" s="58">
        <v>47325.2653402</v>
      </c>
      <c r="D655" s="57" t="s">
        <v>5</v>
      </c>
      <c r="E655" s="57" t="s">
        <v>107</v>
      </c>
    </row>
    <row r="656" spans="1:5" x14ac:dyDescent="0.25">
      <c r="A656" s="57" t="s">
        <v>106</v>
      </c>
      <c r="B656" s="57" t="s">
        <v>40</v>
      </c>
      <c r="C656" s="58">
        <v>33662.828292799997</v>
      </c>
      <c r="D656" s="57" t="s">
        <v>5</v>
      </c>
      <c r="E656" s="57" t="s">
        <v>107</v>
      </c>
    </row>
    <row r="657" spans="1:5" x14ac:dyDescent="0.25">
      <c r="A657" s="57" t="s">
        <v>106</v>
      </c>
      <c r="B657" s="57" t="s">
        <v>40</v>
      </c>
      <c r="C657" s="58">
        <v>38139.025371700001</v>
      </c>
      <c r="D657" s="57" t="s">
        <v>5</v>
      </c>
      <c r="E657" s="57" t="s">
        <v>107</v>
      </c>
    </row>
    <row r="658" spans="1:5" x14ac:dyDescent="0.25">
      <c r="A658" s="57" t="s">
        <v>106</v>
      </c>
      <c r="B658" s="57" t="s">
        <v>40</v>
      </c>
      <c r="C658" s="58">
        <v>16733.729362400001</v>
      </c>
      <c r="D658" s="57" t="s">
        <v>5</v>
      </c>
      <c r="E658" s="57" t="s">
        <v>107</v>
      </c>
    </row>
    <row r="659" spans="1:5" x14ac:dyDescent="0.25">
      <c r="A659" s="57" t="s">
        <v>106</v>
      </c>
      <c r="B659" s="57" t="s">
        <v>40</v>
      </c>
      <c r="C659" s="58">
        <v>10920.438599200001</v>
      </c>
      <c r="D659" s="57" t="s">
        <v>5</v>
      </c>
      <c r="E659" s="57" t="s">
        <v>107</v>
      </c>
    </row>
    <row r="660" spans="1:5" x14ac:dyDescent="0.25">
      <c r="A660" s="57" t="s">
        <v>106</v>
      </c>
      <c r="B660" s="57" t="s">
        <v>40</v>
      </c>
      <c r="C660" s="58">
        <v>3293.7299997700002</v>
      </c>
      <c r="D660" s="57" t="s">
        <v>5</v>
      </c>
      <c r="E660" s="57" t="s">
        <v>107</v>
      </c>
    </row>
    <row r="661" spans="1:5" x14ac:dyDescent="0.25">
      <c r="A661" s="57" t="s">
        <v>106</v>
      </c>
      <c r="B661" s="57" t="s">
        <v>40</v>
      </c>
      <c r="C661" s="58">
        <v>341396.93681699998</v>
      </c>
      <c r="D661" s="57" t="s">
        <v>5</v>
      </c>
      <c r="E661" s="57" t="s">
        <v>107</v>
      </c>
    </row>
    <row r="662" spans="1:5" x14ac:dyDescent="0.25">
      <c r="A662" s="57" t="s">
        <v>106</v>
      </c>
      <c r="B662" s="57" t="s">
        <v>40</v>
      </c>
      <c r="C662" s="58">
        <v>116512.133714</v>
      </c>
      <c r="D662" s="57" t="s">
        <v>5</v>
      </c>
      <c r="E662" s="57" t="s">
        <v>107</v>
      </c>
    </row>
    <row r="663" spans="1:5" x14ac:dyDescent="0.25">
      <c r="A663" s="57" t="s">
        <v>106</v>
      </c>
      <c r="B663" s="57" t="s">
        <v>40</v>
      </c>
      <c r="C663" s="58">
        <v>58362.699916500002</v>
      </c>
      <c r="D663" s="57" t="s">
        <v>5</v>
      </c>
      <c r="E663" s="57" t="s">
        <v>107</v>
      </c>
    </row>
    <row r="664" spans="1:5" x14ac:dyDescent="0.25">
      <c r="A664" s="57" t="s">
        <v>106</v>
      </c>
      <c r="B664" s="57" t="s">
        <v>40</v>
      </c>
      <c r="C664" s="58">
        <v>566097.72647899995</v>
      </c>
      <c r="D664" s="57" t="s">
        <v>4</v>
      </c>
      <c r="E664" s="57" t="s">
        <v>107</v>
      </c>
    </row>
    <row r="665" spans="1:5" x14ac:dyDescent="0.25">
      <c r="A665" s="57" t="s">
        <v>106</v>
      </c>
      <c r="B665" s="57" t="s">
        <v>40</v>
      </c>
      <c r="C665" s="58">
        <v>289376.374885</v>
      </c>
      <c r="D665" s="57" t="s">
        <v>4</v>
      </c>
      <c r="E665" s="57" t="s">
        <v>107</v>
      </c>
    </row>
    <row r="666" spans="1:5" x14ac:dyDescent="0.25">
      <c r="A666" s="57" t="s">
        <v>106</v>
      </c>
      <c r="B666" s="57" t="s">
        <v>40</v>
      </c>
      <c r="C666" s="58">
        <v>553983.25072500005</v>
      </c>
      <c r="D666" s="57" t="s">
        <v>4</v>
      </c>
      <c r="E666" s="57" t="s">
        <v>107</v>
      </c>
    </row>
    <row r="667" spans="1:5" x14ac:dyDescent="0.25">
      <c r="A667" s="57" t="s">
        <v>106</v>
      </c>
      <c r="B667" s="57" t="s">
        <v>40</v>
      </c>
      <c r="C667" s="58">
        <v>329972.14343599998</v>
      </c>
      <c r="D667" s="57" t="s">
        <v>5</v>
      </c>
      <c r="E667" s="57" t="s">
        <v>107</v>
      </c>
    </row>
    <row r="668" spans="1:5" x14ac:dyDescent="0.25">
      <c r="A668" s="57" t="s">
        <v>106</v>
      </c>
      <c r="B668" s="57" t="s">
        <v>40</v>
      </c>
      <c r="C668" s="58">
        <v>7291.44851466</v>
      </c>
      <c r="D668" s="57" t="s">
        <v>5</v>
      </c>
      <c r="E668" s="57" t="s">
        <v>107</v>
      </c>
    </row>
    <row r="669" spans="1:5" x14ac:dyDescent="0.25">
      <c r="A669" s="57" t="s">
        <v>106</v>
      </c>
      <c r="B669" s="57" t="s">
        <v>40</v>
      </c>
      <c r="C669" s="58">
        <v>695596.791356</v>
      </c>
      <c r="D669" s="57" t="s">
        <v>5</v>
      </c>
      <c r="E669" s="57" t="s">
        <v>107</v>
      </c>
    </row>
    <row r="670" spans="1:5" x14ac:dyDescent="0.25">
      <c r="A670" s="57" t="s">
        <v>106</v>
      </c>
      <c r="B670" s="57" t="s">
        <v>40</v>
      </c>
      <c r="C670" s="58">
        <v>19329.417105299999</v>
      </c>
      <c r="D670" s="57" t="s">
        <v>5</v>
      </c>
      <c r="E670" s="57" t="s">
        <v>107</v>
      </c>
    </row>
    <row r="671" spans="1:5" x14ac:dyDescent="0.25">
      <c r="A671" s="57" t="s">
        <v>106</v>
      </c>
      <c r="B671" s="57" t="s">
        <v>40</v>
      </c>
      <c r="C671" s="58">
        <v>1002773.08948</v>
      </c>
      <c r="D671" s="57" t="s">
        <v>5</v>
      </c>
      <c r="E671" s="57" t="s">
        <v>107</v>
      </c>
    </row>
    <row r="672" spans="1:5" x14ac:dyDescent="0.25">
      <c r="A672" s="57" t="s">
        <v>106</v>
      </c>
      <c r="B672" s="57" t="s">
        <v>40</v>
      </c>
      <c r="C672" s="58">
        <v>17167262.539999999</v>
      </c>
      <c r="D672" s="57" t="s">
        <v>2</v>
      </c>
      <c r="E672" s="57" t="s">
        <v>107</v>
      </c>
    </row>
    <row r="673" spans="1:5" x14ac:dyDescent="0.25">
      <c r="A673" s="57" t="s">
        <v>106</v>
      </c>
      <c r="B673" s="57" t="s">
        <v>40</v>
      </c>
      <c r="C673" s="58">
        <v>201639.961897</v>
      </c>
      <c r="D673" s="57" t="s">
        <v>5</v>
      </c>
      <c r="E673" s="57" t="s">
        <v>107</v>
      </c>
    </row>
    <row r="674" spans="1:5" x14ac:dyDescent="0.25">
      <c r="A674" s="57" t="s">
        <v>106</v>
      </c>
      <c r="B674" s="57" t="s">
        <v>40</v>
      </c>
      <c r="C674" s="58">
        <v>24237.3977629</v>
      </c>
      <c r="D674" s="57" t="s">
        <v>5</v>
      </c>
      <c r="E674" s="57" t="s">
        <v>107</v>
      </c>
    </row>
    <row r="675" spans="1:5" x14ac:dyDescent="0.25">
      <c r="A675" s="57" t="s">
        <v>106</v>
      </c>
      <c r="B675" s="57" t="s">
        <v>40</v>
      </c>
      <c r="C675" s="58">
        <v>2179625.0409599999</v>
      </c>
      <c r="D675" s="57" t="s">
        <v>5</v>
      </c>
      <c r="E675" s="57" t="s">
        <v>107</v>
      </c>
    </row>
    <row r="676" spans="1:5" x14ac:dyDescent="0.25">
      <c r="A676" s="57" t="s">
        <v>106</v>
      </c>
      <c r="B676" s="57" t="s">
        <v>40</v>
      </c>
      <c r="C676" s="58">
        <v>12165.501998600001</v>
      </c>
      <c r="D676" s="57" t="s">
        <v>5</v>
      </c>
      <c r="E676" s="57" t="s">
        <v>107</v>
      </c>
    </row>
    <row r="677" spans="1:5" x14ac:dyDescent="0.25">
      <c r="A677" s="57" t="s">
        <v>106</v>
      </c>
      <c r="B677" s="57" t="s">
        <v>40</v>
      </c>
      <c r="C677" s="58">
        <v>78770.288228000005</v>
      </c>
      <c r="D677" s="57" t="s">
        <v>5</v>
      </c>
      <c r="E677" s="57" t="s">
        <v>107</v>
      </c>
    </row>
    <row r="678" spans="1:5" x14ac:dyDescent="0.25">
      <c r="A678" s="57" t="s">
        <v>106</v>
      </c>
      <c r="B678" s="57" t="s">
        <v>40</v>
      </c>
      <c r="C678" s="58">
        <v>63033.235394399999</v>
      </c>
      <c r="D678" s="57" t="s">
        <v>5</v>
      </c>
      <c r="E678" s="57" t="s">
        <v>107</v>
      </c>
    </row>
    <row r="679" spans="1:5" x14ac:dyDescent="0.25">
      <c r="A679" s="57" t="s">
        <v>106</v>
      </c>
      <c r="B679" s="57" t="s">
        <v>40</v>
      </c>
      <c r="C679" s="58">
        <v>42442.0420619</v>
      </c>
      <c r="D679" s="57" t="s">
        <v>5</v>
      </c>
      <c r="E679" s="57" t="s">
        <v>107</v>
      </c>
    </row>
    <row r="680" spans="1:5" x14ac:dyDescent="0.25">
      <c r="A680" s="57" t="s">
        <v>106</v>
      </c>
      <c r="B680" s="57" t="s">
        <v>40</v>
      </c>
      <c r="C680" s="58">
        <v>66374.8324058</v>
      </c>
      <c r="D680" s="57" t="s">
        <v>5</v>
      </c>
      <c r="E680" s="57" t="s">
        <v>107</v>
      </c>
    </row>
    <row r="681" spans="1:5" x14ac:dyDescent="0.25">
      <c r="A681" s="57" t="s">
        <v>106</v>
      </c>
      <c r="B681" s="57" t="s">
        <v>40</v>
      </c>
      <c r="C681" s="58">
        <v>823843.20978499996</v>
      </c>
      <c r="D681" s="57" t="s">
        <v>5</v>
      </c>
      <c r="E681" s="57" t="s">
        <v>107</v>
      </c>
    </row>
    <row r="682" spans="1:5" x14ac:dyDescent="0.25">
      <c r="A682" s="57" t="s">
        <v>106</v>
      </c>
      <c r="B682" s="57" t="s">
        <v>40</v>
      </c>
      <c r="C682" s="58">
        <v>33472.480970099998</v>
      </c>
      <c r="D682" s="57" t="s">
        <v>5</v>
      </c>
      <c r="E682" s="57" t="s">
        <v>107</v>
      </c>
    </row>
    <row r="683" spans="1:5" x14ac:dyDescent="0.25">
      <c r="A683" s="57" t="s">
        <v>106</v>
      </c>
      <c r="B683" s="57" t="s">
        <v>40</v>
      </c>
      <c r="C683" s="58">
        <v>31725.433940399998</v>
      </c>
      <c r="D683" s="57" t="s">
        <v>2</v>
      </c>
      <c r="E683" s="57" t="s">
        <v>107</v>
      </c>
    </row>
    <row r="684" spans="1:5" x14ac:dyDescent="0.25">
      <c r="A684" s="57" t="s">
        <v>106</v>
      </c>
      <c r="B684" s="57" t="s">
        <v>40</v>
      </c>
      <c r="C684" s="58">
        <v>24459.182575399998</v>
      </c>
      <c r="D684" s="57" t="s">
        <v>5</v>
      </c>
      <c r="E684" s="57" t="s">
        <v>107</v>
      </c>
    </row>
    <row r="685" spans="1:5" x14ac:dyDescent="0.25">
      <c r="A685" s="57" t="s">
        <v>106</v>
      </c>
      <c r="B685" s="57" t="s">
        <v>40</v>
      </c>
      <c r="C685" s="58">
        <v>45964.8914678</v>
      </c>
      <c r="D685" s="57" t="s">
        <v>5</v>
      </c>
      <c r="E685" s="57" t="s">
        <v>107</v>
      </c>
    </row>
    <row r="686" spans="1:5" x14ac:dyDescent="0.25">
      <c r="A686" s="57" t="s">
        <v>106</v>
      </c>
      <c r="B686" s="57" t="s">
        <v>40</v>
      </c>
      <c r="C686" s="58">
        <v>12455.590556499999</v>
      </c>
      <c r="D686" s="57" t="s">
        <v>5</v>
      </c>
      <c r="E686" s="57" t="s">
        <v>107</v>
      </c>
    </row>
    <row r="687" spans="1:5" x14ac:dyDescent="0.25">
      <c r="A687" s="57" t="s">
        <v>106</v>
      </c>
      <c r="B687" s="57" t="s">
        <v>40</v>
      </c>
      <c r="C687" s="58">
        <v>610631.35051599995</v>
      </c>
      <c r="D687" s="57" t="s">
        <v>5</v>
      </c>
      <c r="E687" s="57" t="s">
        <v>107</v>
      </c>
    </row>
    <row r="688" spans="1:5" x14ac:dyDescent="0.25">
      <c r="A688" s="57" t="s">
        <v>106</v>
      </c>
      <c r="B688" s="57" t="s">
        <v>40</v>
      </c>
      <c r="C688" s="58">
        <v>9868.58478732</v>
      </c>
      <c r="D688" s="57" t="s">
        <v>5</v>
      </c>
      <c r="E688" s="57" t="s">
        <v>107</v>
      </c>
    </row>
    <row r="689" spans="1:5" x14ac:dyDescent="0.25">
      <c r="A689" s="57" t="s">
        <v>106</v>
      </c>
      <c r="B689" s="57" t="s">
        <v>40</v>
      </c>
      <c r="C689" s="58">
        <v>4239.6233091800004</v>
      </c>
      <c r="D689" s="57" t="s">
        <v>5</v>
      </c>
      <c r="E689" s="57" t="s">
        <v>107</v>
      </c>
    </row>
    <row r="690" spans="1:5" x14ac:dyDescent="0.25">
      <c r="A690" s="57" t="s">
        <v>106</v>
      </c>
      <c r="B690" s="57" t="s">
        <v>40</v>
      </c>
      <c r="C690" s="58">
        <v>15047.2874209</v>
      </c>
      <c r="D690" s="57" t="s">
        <v>5</v>
      </c>
      <c r="E690" s="57" t="s">
        <v>107</v>
      </c>
    </row>
    <row r="691" spans="1:5" x14ac:dyDescent="0.25">
      <c r="A691" s="57" t="s">
        <v>106</v>
      </c>
      <c r="B691" s="57" t="s">
        <v>40</v>
      </c>
      <c r="C691" s="58">
        <v>133177.734077</v>
      </c>
      <c r="D691" s="57" t="s">
        <v>5</v>
      </c>
      <c r="E691" s="57" t="s">
        <v>107</v>
      </c>
    </row>
    <row r="692" spans="1:5" x14ac:dyDescent="0.25">
      <c r="A692" s="57" t="s">
        <v>106</v>
      </c>
      <c r="B692" s="57" t="s">
        <v>40</v>
      </c>
      <c r="C692" s="58">
        <v>254670.484814</v>
      </c>
      <c r="D692" s="57" t="s">
        <v>1</v>
      </c>
      <c r="E692" s="57" t="s">
        <v>107</v>
      </c>
    </row>
    <row r="693" spans="1:5" x14ac:dyDescent="0.25">
      <c r="A693" s="57" t="s">
        <v>106</v>
      </c>
      <c r="B693" s="57" t="s">
        <v>40</v>
      </c>
      <c r="C693" s="58">
        <v>47764.7288969</v>
      </c>
      <c r="D693" s="57" t="s">
        <v>1</v>
      </c>
      <c r="E693" s="57" t="s">
        <v>107</v>
      </c>
    </row>
    <row r="694" spans="1:5" x14ac:dyDescent="0.25">
      <c r="A694" s="57" t="s">
        <v>106</v>
      </c>
      <c r="B694" s="57" t="s">
        <v>40</v>
      </c>
      <c r="C694" s="58">
        <v>58469.891932600003</v>
      </c>
      <c r="D694" s="57" t="s">
        <v>1</v>
      </c>
      <c r="E694" s="57" t="s">
        <v>107</v>
      </c>
    </row>
    <row r="695" spans="1:5" x14ac:dyDescent="0.25">
      <c r="A695" s="57" t="s">
        <v>106</v>
      </c>
      <c r="B695" s="57" t="s">
        <v>40</v>
      </c>
      <c r="C695" s="58">
        <v>98459.653491799996</v>
      </c>
      <c r="D695" s="57" t="s">
        <v>1</v>
      </c>
      <c r="E695" s="57" t="s">
        <v>107</v>
      </c>
    </row>
    <row r="696" spans="1:5" x14ac:dyDescent="0.25">
      <c r="A696" s="57" t="s">
        <v>106</v>
      </c>
      <c r="B696" s="57" t="s">
        <v>40</v>
      </c>
      <c r="C696" s="58">
        <v>895171.20554899995</v>
      </c>
      <c r="D696" s="57" t="s">
        <v>4</v>
      </c>
      <c r="E696" s="57" t="s">
        <v>107</v>
      </c>
    </row>
    <row r="697" spans="1:5" x14ac:dyDescent="0.25">
      <c r="A697" s="57" t="s">
        <v>106</v>
      </c>
      <c r="B697" s="57" t="s">
        <v>40</v>
      </c>
      <c r="C697" s="58">
        <v>1466566.2588</v>
      </c>
      <c r="D697" s="57" t="s">
        <v>4</v>
      </c>
      <c r="E697" s="57" t="s">
        <v>107</v>
      </c>
    </row>
    <row r="698" spans="1:5" x14ac:dyDescent="0.25">
      <c r="A698" s="57" t="s">
        <v>106</v>
      </c>
      <c r="B698" s="57" t="s">
        <v>40</v>
      </c>
      <c r="C698" s="58">
        <v>570708.49292800005</v>
      </c>
      <c r="D698" s="57" t="s">
        <v>4</v>
      </c>
      <c r="E698" s="57" t="s">
        <v>107</v>
      </c>
    </row>
    <row r="699" spans="1:5" x14ac:dyDescent="0.25">
      <c r="A699" s="57" t="s">
        <v>106</v>
      </c>
      <c r="B699" s="57" t="s">
        <v>40</v>
      </c>
      <c r="C699" s="58">
        <v>296786.72430900001</v>
      </c>
      <c r="D699" s="57" t="s">
        <v>4</v>
      </c>
      <c r="E699" s="57" t="s">
        <v>107</v>
      </c>
    </row>
    <row r="700" spans="1:5" x14ac:dyDescent="0.25">
      <c r="A700" s="57" t="s">
        <v>106</v>
      </c>
      <c r="B700" s="57" t="s">
        <v>40</v>
      </c>
      <c r="C700" s="58">
        <v>16855.338132500001</v>
      </c>
      <c r="D700" s="57" t="s">
        <v>4</v>
      </c>
      <c r="E700" s="57" t="s">
        <v>107</v>
      </c>
    </row>
    <row r="701" spans="1:5" x14ac:dyDescent="0.25">
      <c r="A701" s="57" t="s">
        <v>106</v>
      </c>
      <c r="B701" s="57" t="s">
        <v>40</v>
      </c>
      <c r="C701" s="58">
        <v>19067.900443999999</v>
      </c>
      <c r="D701" s="57" t="s">
        <v>4</v>
      </c>
      <c r="E701" s="57" t="s">
        <v>107</v>
      </c>
    </row>
    <row r="702" spans="1:5" x14ac:dyDescent="0.25">
      <c r="A702" s="57" t="s">
        <v>106</v>
      </c>
      <c r="B702" s="57" t="s">
        <v>40</v>
      </c>
      <c r="C702" s="58">
        <v>16949.781580999999</v>
      </c>
      <c r="D702" s="57" t="s">
        <v>4</v>
      </c>
      <c r="E702" s="57" t="s">
        <v>107</v>
      </c>
    </row>
    <row r="703" spans="1:5" x14ac:dyDescent="0.25">
      <c r="A703" s="57" t="s">
        <v>106</v>
      </c>
      <c r="B703" s="57" t="s">
        <v>40</v>
      </c>
      <c r="C703" s="58">
        <v>657694.33842599997</v>
      </c>
      <c r="D703" s="57" t="s">
        <v>4</v>
      </c>
      <c r="E703" s="57" t="s">
        <v>107</v>
      </c>
    </row>
    <row r="704" spans="1:5" x14ac:dyDescent="0.25">
      <c r="A704" s="57" t="s">
        <v>106</v>
      </c>
      <c r="B704" s="57" t="s">
        <v>40</v>
      </c>
      <c r="C704" s="58">
        <v>21859.676851299999</v>
      </c>
      <c r="D704" s="57" t="s">
        <v>4</v>
      </c>
      <c r="E704" s="57" t="s">
        <v>107</v>
      </c>
    </row>
    <row r="705" spans="1:5" x14ac:dyDescent="0.25">
      <c r="A705" s="57" t="s">
        <v>106</v>
      </c>
      <c r="B705" s="57" t="s">
        <v>40</v>
      </c>
      <c r="C705" s="58">
        <v>469579.65616100002</v>
      </c>
      <c r="D705" s="57" t="s">
        <v>4</v>
      </c>
      <c r="E705" s="57" t="s">
        <v>107</v>
      </c>
    </row>
    <row r="706" spans="1:5" x14ac:dyDescent="0.25">
      <c r="A706" s="57" t="s">
        <v>106</v>
      </c>
      <c r="B706" s="57" t="s">
        <v>40</v>
      </c>
      <c r="C706" s="58">
        <v>13872.8662805</v>
      </c>
      <c r="D706" s="57" t="s">
        <v>4</v>
      </c>
      <c r="E706" s="57" t="s">
        <v>107</v>
      </c>
    </row>
    <row r="707" spans="1:5" x14ac:dyDescent="0.25">
      <c r="A707" s="57" t="s">
        <v>106</v>
      </c>
      <c r="B707" s="57" t="s">
        <v>40</v>
      </c>
      <c r="C707" s="58">
        <v>2201262.2247700002</v>
      </c>
      <c r="D707" s="57" t="s">
        <v>4</v>
      </c>
      <c r="E707" s="57" t="s">
        <v>107</v>
      </c>
    </row>
    <row r="708" spans="1:5" x14ac:dyDescent="0.25">
      <c r="A708" s="57" t="s">
        <v>106</v>
      </c>
      <c r="B708" s="57" t="s">
        <v>40</v>
      </c>
      <c r="C708" s="58">
        <v>418829.31416299997</v>
      </c>
      <c r="D708" s="57" t="s">
        <v>4</v>
      </c>
      <c r="E708" s="57" t="s">
        <v>107</v>
      </c>
    </row>
    <row r="709" spans="1:5" x14ac:dyDescent="0.25">
      <c r="A709" s="57" t="s">
        <v>106</v>
      </c>
      <c r="B709" s="57" t="s">
        <v>40</v>
      </c>
      <c r="C709" s="58">
        <v>5579.9356842999996</v>
      </c>
      <c r="D709" s="57" t="s">
        <v>1</v>
      </c>
      <c r="E709" s="57" t="s">
        <v>107</v>
      </c>
    </row>
    <row r="710" spans="1:5" x14ac:dyDescent="0.25">
      <c r="A710" s="57" t="s">
        <v>106</v>
      </c>
      <c r="B710" s="57" t="s">
        <v>40</v>
      </c>
      <c r="C710" s="58">
        <v>2442837.3371600001</v>
      </c>
      <c r="D710" s="57" t="s">
        <v>4</v>
      </c>
      <c r="E710" s="57" t="s">
        <v>107</v>
      </c>
    </row>
    <row r="711" spans="1:5" x14ac:dyDescent="0.25">
      <c r="A711" s="57" t="s">
        <v>106</v>
      </c>
      <c r="B711" s="57" t="s">
        <v>40</v>
      </c>
      <c r="C711" s="58">
        <v>1449928.4478199999</v>
      </c>
      <c r="D711" s="57" t="s">
        <v>4</v>
      </c>
      <c r="E711" s="57" t="s">
        <v>107</v>
      </c>
    </row>
    <row r="712" spans="1:5" x14ac:dyDescent="0.25">
      <c r="A712" s="57" t="s">
        <v>106</v>
      </c>
      <c r="B712" s="57" t="s">
        <v>40</v>
      </c>
      <c r="C712" s="58">
        <v>73151.439916799995</v>
      </c>
      <c r="D712" s="57" t="s">
        <v>4</v>
      </c>
      <c r="E712" s="57" t="s">
        <v>107</v>
      </c>
    </row>
    <row r="713" spans="1:5" x14ac:dyDescent="0.25">
      <c r="A713" s="57" t="s">
        <v>106</v>
      </c>
      <c r="B713" s="57" t="s">
        <v>40</v>
      </c>
      <c r="C713" s="58">
        <v>247799.137755</v>
      </c>
      <c r="D713" s="57" t="s">
        <v>4</v>
      </c>
      <c r="E713" s="57" t="s">
        <v>107</v>
      </c>
    </row>
    <row r="714" spans="1:5" x14ac:dyDescent="0.25">
      <c r="A714" s="57" t="s">
        <v>106</v>
      </c>
      <c r="B714" s="57" t="s">
        <v>40</v>
      </c>
      <c r="C714" s="58">
        <v>3288615.21006</v>
      </c>
      <c r="D714" s="57" t="s">
        <v>4</v>
      </c>
      <c r="E714" s="57" t="s">
        <v>107</v>
      </c>
    </row>
    <row r="715" spans="1:5" x14ac:dyDescent="0.25">
      <c r="A715" s="57" t="s">
        <v>106</v>
      </c>
      <c r="B715" s="57" t="s">
        <v>40</v>
      </c>
      <c r="C715" s="58">
        <v>98456.312539100007</v>
      </c>
      <c r="D715" s="57" t="s">
        <v>4</v>
      </c>
      <c r="E715" s="57" t="s">
        <v>107</v>
      </c>
    </row>
    <row r="716" spans="1:5" x14ac:dyDescent="0.25">
      <c r="A716" s="57" t="s">
        <v>106</v>
      </c>
      <c r="B716" s="57" t="s">
        <v>40</v>
      </c>
      <c r="C716" s="58">
        <v>3031390.10439</v>
      </c>
      <c r="D716" s="57" t="s">
        <v>4</v>
      </c>
      <c r="E716" s="57" t="s">
        <v>107</v>
      </c>
    </row>
    <row r="717" spans="1:5" x14ac:dyDescent="0.25">
      <c r="A717" s="57" t="s">
        <v>106</v>
      </c>
      <c r="B717" s="57" t="s">
        <v>40</v>
      </c>
      <c r="C717" s="58">
        <v>2842.8954154600001</v>
      </c>
      <c r="D717" s="57" t="s">
        <v>4</v>
      </c>
      <c r="E717" s="57" t="s">
        <v>107</v>
      </c>
    </row>
    <row r="718" spans="1:5" x14ac:dyDescent="0.25">
      <c r="A718" s="57" t="s">
        <v>106</v>
      </c>
      <c r="B718" s="57" t="s">
        <v>40</v>
      </c>
      <c r="C718" s="58">
        <v>2171.1601078499998</v>
      </c>
      <c r="D718" s="57" t="s">
        <v>4</v>
      </c>
      <c r="E718" s="57" t="s">
        <v>107</v>
      </c>
    </row>
    <row r="719" spans="1:5" x14ac:dyDescent="0.25">
      <c r="A719" s="57" t="s">
        <v>106</v>
      </c>
      <c r="B719" s="57" t="s">
        <v>40</v>
      </c>
      <c r="C719" s="58">
        <v>5223.83608955</v>
      </c>
      <c r="D719" s="57" t="s">
        <v>4</v>
      </c>
      <c r="E719" s="57" t="s">
        <v>107</v>
      </c>
    </row>
    <row r="720" spans="1:5" x14ac:dyDescent="0.25">
      <c r="A720" s="57" t="s">
        <v>106</v>
      </c>
      <c r="B720" s="57" t="s">
        <v>40</v>
      </c>
      <c r="C720" s="58">
        <v>30202.956990999999</v>
      </c>
      <c r="D720" s="57" t="s">
        <v>4</v>
      </c>
      <c r="E720" s="57" t="s">
        <v>107</v>
      </c>
    </row>
    <row r="721" spans="1:5" x14ac:dyDescent="0.25">
      <c r="A721" s="57" t="s">
        <v>106</v>
      </c>
      <c r="B721" s="57" t="s">
        <v>40</v>
      </c>
      <c r="C721" s="58">
        <v>308724.71932799998</v>
      </c>
      <c r="D721" s="57" t="s">
        <v>4</v>
      </c>
      <c r="E721" s="57" t="s">
        <v>107</v>
      </c>
    </row>
    <row r="722" spans="1:5" x14ac:dyDescent="0.25">
      <c r="A722" s="57" t="s">
        <v>106</v>
      </c>
      <c r="B722" s="57" t="s">
        <v>40</v>
      </c>
      <c r="C722" s="58">
        <v>5134601.0793899996</v>
      </c>
      <c r="D722" s="57" t="s">
        <v>4</v>
      </c>
      <c r="E722" s="57" t="s">
        <v>107</v>
      </c>
    </row>
    <row r="723" spans="1:5" x14ac:dyDescent="0.25">
      <c r="A723" s="57" t="s">
        <v>106</v>
      </c>
      <c r="B723" s="57" t="s">
        <v>40</v>
      </c>
      <c r="C723" s="58">
        <v>39775.585063699997</v>
      </c>
      <c r="D723" s="57" t="s">
        <v>4</v>
      </c>
      <c r="E723" s="57" t="s">
        <v>107</v>
      </c>
    </row>
    <row r="724" spans="1:5" x14ac:dyDescent="0.25">
      <c r="A724" s="57" t="s">
        <v>106</v>
      </c>
      <c r="B724" s="57" t="s">
        <v>40</v>
      </c>
      <c r="C724" s="58">
        <v>753654.6189</v>
      </c>
      <c r="D724" s="57" t="s">
        <v>4</v>
      </c>
      <c r="E724" s="57" t="s">
        <v>107</v>
      </c>
    </row>
    <row r="725" spans="1:5" x14ac:dyDescent="0.25">
      <c r="A725" s="57" t="s">
        <v>106</v>
      </c>
      <c r="B725" s="57" t="s">
        <v>40</v>
      </c>
      <c r="C725" s="58">
        <v>6109170.9302399997</v>
      </c>
      <c r="D725" s="57" t="s">
        <v>4</v>
      </c>
      <c r="E725" s="57" t="s">
        <v>107</v>
      </c>
    </row>
    <row r="726" spans="1:5" x14ac:dyDescent="0.25">
      <c r="A726" s="57" t="s">
        <v>106</v>
      </c>
      <c r="B726" s="57" t="s">
        <v>40</v>
      </c>
      <c r="C726" s="58">
        <v>22902.428298300001</v>
      </c>
      <c r="D726" s="57" t="s">
        <v>4</v>
      </c>
      <c r="E726" s="57" t="s">
        <v>107</v>
      </c>
    </row>
    <row r="727" spans="1:5" x14ac:dyDescent="0.25">
      <c r="A727" s="57" t="s">
        <v>106</v>
      </c>
      <c r="B727" s="57" t="s">
        <v>40</v>
      </c>
      <c r="C727" s="58">
        <v>2758437.9030399998</v>
      </c>
      <c r="D727" s="57" t="s">
        <v>4</v>
      </c>
      <c r="E727" s="57" t="s">
        <v>107</v>
      </c>
    </row>
    <row r="728" spans="1:5" x14ac:dyDescent="0.25">
      <c r="A728" s="57" t="s">
        <v>106</v>
      </c>
      <c r="B728" s="57" t="s">
        <v>40</v>
      </c>
      <c r="C728" s="58">
        <v>606520.11207200005</v>
      </c>
      <c r="D728" s="57" t="s">
        <v>4</v>
      </c>
      <c r="E728" s="57" t="s">
        <v>107</v>
      </c>
    </row>
    <row r="729" spans="1:5" x14ac:dyDescent="0.25">
      <c r="A729" s="57" t="s">
        <v>106</v>
      </c>
      <c r="B729" s="57" t="s">
        <v>40</v>
      </c>
      <c r="C729" s="58">
        <v>7387.74221296</v>
      </c>
      <c r="D729" s="57" t="s">
        <v>4</v>
      </c>
      <c r="E729" s="57" t="s">
        <v>107</v>
      </c>
    </row>
    <row r="730" spans="1:5" x14ac:dyDescent="0.25">
      <c r="A730" s="57" t="s">
        <v>106</v>
      </c>
      <c r="B730" s="57" t="s">
        <v>40</v>
      </c>
      <c r="C730" s="58">
        <v>352233.34367600002</v>
      </c>
      <c r="D730" s="57" t="s">
        <v>4</v>
      </c>
      <c r="E730" s="57" t="s">
        <v>107</v>
      </c>
    </row>
    <row r="731" spans="1:5" x14ac:dyDescent="0.25">
      <c r="A731" s="57" t="s">
        <v>106</v>
      </c>
      <c r="B731" s="57" t="s">
        <v>40</v>
      </c>
      <c r="C731" s="58">
        <v>88261.668256599994</v>
      </c>
      <c r="D731" s="57" t="s">
        <v>4</v>
      </c>
      <c r="E731" s="57" t="s">
        <v>107</v>
      </c>
    </row>
    <row r="732" spans="1:5" x14ac:dyDescent="0.25">
      <c r="A732" s="57" t="s">
        <v>106</v>
      </c>
      <c r="B732" s="57" t="s">
        <v>40</v>
      </c>
      <c r="C732" s="58">
        <v>207980.149011</v>
      </c>
      <c r="D732" s="57" t="s">
        <v>4</v>
      </c>
      <c r="E732" s="57" t="s">
        <v>107</v>
      </c>
    </row>
    <row r="733" spans="1:5" x14ac:dyDescent="0.25">
      <c r="A733" s="57" t="s">
        <v>106</v>
      </c>
      <c r="B733" s="57" t="s">
        <v>40</v>
      </c>
      <c r="C733" s="58">
        <v>56539.129904000001</v>
      </c>
      <c r="D733" s="57" t="s">
        <v>4</v>
      </c>
      <c r="E733" s="57" t="s">
        <v>107</v>
      </c>
    </row>
    <row r="734" spans="1:5" x14ac:dyDescent="0.25">
      <c r="A734" s="57" t="s">
        <v>106</v>
      </c>
      <c r="B734" s="57" t="s">
        <v>40</v>
      </c>
      <c r="C734" s="58">
        <v>936282.94067399995</v>
      </c>
      <c r="D734" s="57" t="s">
        <v>4</v>
      </c>
      <c r="E734" s="57" t="s">
        <v>107</v>
      </c>
    </row>
    <row r="735" spans="1:5" x14ac:dyDescent="0.25">
      <c r="A735" s="57" t="s">
        <v>106</v>
      </c>
      <c r="B735" s="57" t="s">
        <v>40</v>
      </c>
      <c r="C735" s="58">
        <v>578494.26068499999</v>
      </c>
      <c r="D735" s="57" t="s">
        <v>4</v>
      </c>
      <c r="E735" s="57" t="s">
        <v>107</v>
      </c>
    </row>
    <row r="736" spans="1:5" x14ac:dyDescent="0.25">
      <c r="A736" s="57" t="s">
        <v>106</v>
      </c>
      <c r="B736" s="57" t="s">
        <v>40</v>
      </c>
      <c r="C736" s="58">
        <v>1622893.9376000001</v>
      </c>
      <c r="D736" s="57" t="s">
        <v>4</v>
      </c>
      <c r="E736" s="57" t="s">
        <v>107</v>
      </c>
    </row>
    <row r="737" spans="1:5" x14ac:dyDescent="0.25">
      <c r="A737" s="57" t="s">
        <v>106</v>
      </c>
      <c r="B737" s="57" t="s">
        <v>40</v>
      </c>
      <c r="C737" s="58">
        <v>45128.313217800001</v>
      </c>
      <c r="D737" s="57" t="s">
        <v>4</v>
      </c>
      <c r="E737" s="57" t="s">
        <v>107</v>
      </c>
    </row>
    <row r="738" spans="1:5" x14ac:dyDescent="0.25">
      <c r="A738" s="57" t="s">
        <v>106</v>
      </c>
      <c r="B738" s="57" t="s">
        <v>40</v>
      </c>
      <c r="C738" s="58">
        <v>658459.645487</v>
      </c>
      <c r="D738" s="57" t="s">
        <v>4</v>
      </c>
      <c r="E738" s="57" t="s">
        <v>107</v>
      </c>
    </row>
    <row r="739" spans="1:5" x14ac:dyDescent="0.25">
      <c r="A739" s="57" t="s">
        <v>106</v>
      </c>
      <c r="B739" s="57" t="s">
        <v>40</v>
      </c>
      <c r="C739" s="58">
        <v>55124.012896699998</v>
      </c>
      <c r="D739" s="57" t="s">
        <v>4</v>
      </c>
      <c r="E739" s="57" t="s">
        <v>107</v>
      </c>
    </row>
    <row r="740" spans="1:5" x14ac:dyDescent="0.25">
      <c r="A740" s="57" t="s">
        <v>106</v>
      </c>
      <c r="B740" s="57" t="s">
        <v>40</v>
      </c>
      <c r="C740" s="58">
        <v>179749.07271099999</v>
      </c>
      <c r="D740" s="57" t="s">
        <v>4</v>
      </c>
      <c r="E740" s="57" t="s">
        <v>107</v>
      </c>
    </row>
    <row r="741" spans="1:5" x14ac:dyDescent="0.25">
      <c r="A741" s="57" t="s">
        <v>106</v>
      </c>
      <c r="B741" s="57" t="s">
        <v>40</v>
      </c>
      <c r="C741" s="58">
        <v>70792.312012399998</v>
      </c>
      <c r="D741" s="57" t="s">
        <v>4</v>
      </c>
      <c r="E741" s="57" t="s">
        <v>107</v>
      </c>
    </row>
    <row r="742" spans="1:5" x14ac:dyDescent="0.25">
      <c r="A742" s="57" t="s">
        <v>106</v>
      </c>
      <c r="B742" s="57" t="s">
        <v>40</v>
      </c>
      <c r="C742" s="58">
        <v>47745.8453734</v>
      </c>
      <c r="D742" s="57" t="s">
        <v>4</v>
      </c>
      <c r="E742" s="57" t="s">
        <v>107</v>
      </c>
    </row>
    <row r="743" spans="1:5" x14ac:dyDescent="0.25">
      <c r="A743" s="57" t="s">
        <v>106</v>
      </c>
      <c r="B743" s="57" t="s">
        <v>40</v>
      </c>
      <c r="C743" s="58">
        <v>48251.164595599999</v>
      </c>
      <c r="D743" s="57" t="s">
        <v>4</v>
      </c>
      <c r="E743" s="57" t="s">
        <v>107</v>
      </c>
    </row>
    <row r="744" spans="1:5" x14ac:dyDescent="0.25">
      <c r="A744" s="57" t="s">
        <v>106</v>
      </c>
      <c r="B744" s="57" t="s">
        <v>40</v>
      </c>
      <c r="C744" s="58">
        <v>3945548.9396799998</v>
      </c>
      <c r="D744" s="57" t="s">
        <v>4</v>
      </c>
      <c r="E744" s="57" t="s">
        <v>107</v>
      </c>
    </row>
    <row r="745" spans="1:5" x14ac:dyDescent="0.25">
      <c r="A745" s="57" t="s">
        <v>106</v>
      </c>
      <c r="B745" s="57" t="s">
        <v>40</v>
      </c>
      <c r="C745" s="58">
        <v>589363.24439699994</v>
      </c>
      <c r="D745" s="57" t="s">
        <v>4</v>
      </c>
      <c r="E745" s="57" t="s">
        <v>107</v>
      </c>
    </row>
    <row r="746" spans="1:5" x14ac:dyDescent="0.25">
      <c r="A746" s="57" t="s">
        <v>106</v>
      </c>
      <c r="B746" s="57" t="s">
        <v>40</v>
      </c>
      <c r="C746" s="58">
        <v>88326.739452499998</v>
      </c>
      <c r="D746" s="57" t="s">
        <v>4</v>
      </c>
      <c r="E746" s="57" t="s">
        <v>107</v>
      </c>
    </row>
    <row r="747" spans="1:5" x14ac:dyDescent="0.25">
      <c r="A747" s="57" t="s">
        <v>106</v>
      </c>
      <c r="B747" s="57" t="s">
        <v>40</v>
      </c>
      <c r="C747" s="58">
        <v>233141.083663</v>
      </c>
      <c r="D747" s="57" t="s">
        <v>4</v>
      </c>
      <c r="E747" s="57" t="s">
        <v>107</v>
      </c>
    </row>
    <row r="748" spans="1:5" x14ac:dyDescent="0.25">
      <c r="A748" s="57" t="s">
        <v>106</v>
      </c>
      <c r="B748" s="57" t="s">
        <v>40</v>
      </c>
      <c r="C748" s="58">
        <v>248787.67802299999</v>
      </c>
      <c r="D748" s="57" t="s">
        <v>4</v>
      </c>
      <c r="E748" s="57" t="s">
        <v>107</v>
      </c>
    </row>
    <row r="749" spans="1:5" x14ac:dyDescent="0.25">
      <c r="A749" s="57" t="s">
        <v>106</v>
      </c>
      <c r="B749" s="57" t="s">
        <v>40</v>
      </c>
      <c r="C749" s="58">
        <v>22373.5989439</v>
      </c>
      <c r="D749" s="57" t="s">
        <v>4</v>
      </c>
      <c r="E749" s="57" t="s">
        <v>107</v>
      </c>
    </row>
    <row r="750" spans="1:5" x14ac:dyDescent="0.25">
      <c r="A750" s="57" t="s">
        <v>106</v>
      </c>
      <c r="B750" s="57" t="s">
        <v>40</v>
      </c>
      <c r="C750" s="58">
        <v>20547.084044899999</v>
      </c>
      <c r="D750" s="57" t="s">
        <v>4</v>
      </c>
      <c r="E750" s="57" t="s">
        <v>107</v>
      </c>
    </row>
    <row r="751" spans="1:5" x14ac:dyDescent="0.25">
      <c r="A751" s="57" t="s">
        <v>106</v>
      </c>
      <c r="B751" s="57" t="s">
        <v>40</v>
      </c>
      <c r="C751" s="58">
        <v>14983.3149287</v>
      </c>
      <c r="D751" s="57" t="s">
        <v>4</v>
      </c>
      <c r="E751" s="57" t="s">
        <v>107</v>
      </c>
    </row>
    <row r="752" spans="1:5" x14ac:dyDescent="0.25">
      <c r="A752" s="57" t="s">
        <v>106</v>
      </c>
      <c r="B752" s="57" t="s">
        <v>40</v>
      </c>
      <c r="C752" s="58">
        <v>25352.869672100001</v>
      </c>
      <c r="D752" s="57" t="s">
        <v>4</v>
      </c>
      <c r="E752" s="57" t="s">
        <v>107</v>
      </c>
    </row>
    <row r="753" spans="1:5" x14ac:dyDescent="0.25">
      <c r="A753" s="57" t="s">
        <v>106</v>
      </c>
      <c r="B753" s="57" t="s">
        <v>40</v>
      </c>
      <c r="C753" s="58">
        <v>72547.156554600006</v>
      </c>
      <c r="D753" s="57" t="s">
        <v>4</v>
      </c>
      <c r="E753" s="57" t="s">
        <v>107</v>
      </c>
    </row>
    <row r="754" spans="1:5" x14ac:dyDescent="0.25">
      <c r="A754" s="57" t="s">
        <v>106</v>
      </c>
      <c r="B754" s="57" t="s">
        <v>40</v>
      </c>
      <c r="C754" s="58">
        <v>218714.565875</v>
      </c>
      <c r="D754" s="57" t="s">
        <v>4</v>
      </c>
      <c r="E754" s="57" t="s">
        <v>107</v>
      </c>
    </row>
    <row r="755" spans="1:5" x14ac:dyDescent="0.25">
      <c r="A755" s="57" t="s">
        <v>106</v>
      </c>
      <c r="B755" s="57" t="s">
        <v>40</v>
      </c>
      <c r="C755" s="58">
        <v>188620.39559500001</v>
      </c>
      <c r="D755" s="57" t="s">
        <v>4</v>
      </c>
      <c r="E755" s="57" t="s">
        <v>107</v>
      </c>
    </row>
    <row r="756" spans="1:5" x14ac:dyDescent="0.25">
      <c r="A756" s="57" t="s">
        <v>106</v>
      </c>
      <c r="B756" s="57" t="s">
        <v>40</v>
      </c>
      <c r="C756" s="58">
        <v>145587.385255</v>
      </c>
      <c r="D756" s="57" t="s">
        <v>4</v>
      </c>
      <c r="E756" s="57" t="s">
        <v>107</v>
      </c>
    </row>
    <row r="757" spans="1:5" x14ac:dyDescent="0.25">
      <c r="A757" s="57" t="s">
        <v>106</v>
      </c>
      <c r="B757" s="57" t="s">
        <v>40</v>
      </c>
      <c r="C757" s="58">
        <v>2598.1474199200002</v>
      </c>
      <c r="D757" s="57" t="s">
        <v>4</v>
      </c>
      <c r="E757" s="57" t="s">
        <v>107</v>
      </c>
    </row>
    <row r="758" spans="1:5" x14ac:dyDescent="0.25">
      <c r="A758" s="57" t="s">
        <v>106</v>
      </c>
      <c r="B758" s="57" t="s">
        <v>40</v>
      </c>
      <c r="C758" s="58">
        <v>56698.873066799999</v>
      </c>
      <c r="D758" s="57" t="s">
        <v>5</v>
      </c>
      <c r="E758" s="57" t="s">
        <v>107</v>
      </c>
    </row>
    <row r="759" spans="1:5" x14ac:dyDescent="0.25">
      <c r="A759" s="57" t="s">
        <v>106</v>
      </c>
      <c r="B759" s="57" t="s">
        <v>40</v>
      </c>
      <c r="C759" s="58">
        <v>32928.8395036</v>
      </c>
      <c r="D759" s="57" t="s">
        <v>5</v>
      </c>
      <c r="E759" s="57" t="s">
        <v>107</v>
      </c>
    </row>
    <row r="760" spans="1:5" x14ac:dyDescent="0.25">
      <c r="A760" s="57" t="s">
        <v>106</v>
      </c>
      <c r="B760" s="57" t="s">
        <v>40</v>
      </c>
      <c r="C760" s="58">
        <v>28021.493711800002</v>
      </c>
      <c r="D760" s="57" t="s">
        <v>5</v>
      </c>
      <c r="E760" s="57" t="s">
        <v>107</v>
      </c>
    </row>
    <row r="761" spans="1:5" x14ac:dyDescent="0.25">
      <c r="A761" s="57" t="s">
        <v>106</v>
      </c>
      <c r="B761" s="57" t="s">
        <v>40</v>
      </c>
      <c r="C761" s="58">
        <v>89623.537014100002</v>
      </c>
      <c r="D761" s="57" t="s">
        <v>5</v>
      </c>
      <c r="E761" s="57" t="s">
        <v>107</v>
      </c>
    </row>
    <row r="762" spans="1:5" x14ac:dyDescent="0.25">
      <c r="A762" s="57" t="s">
        <v>106</v>
      </c>
      <c r="B762" s="57" t="s">
        <v>40</v>
      </c>
      <c r="C762" s="58">
        <v>22816.589130200002</v>
      </c>
      <c r="D762" s="57" t="s">
        <v>5</v>
      </c>
      <c r="E762" s="57" t="s">
        <v>107</v>
      </c>
    </row>
    <row r="763" spans="1:5" x14ac:dyDescent="0.25">
      <c r="A763" s="57" t="s">
        <v>106</v>
      </c>
      <c r="B763" s="57" t="s">
        <v>40</v>
      </c>
      <c r="C763" s="58">
        <v>365529.232518</v>
      </c>
      <c r="D763" s="57" t="s">
        <v>5</v>
      </c>
      <c r="E763" s="57" t="s">
        <v>107</v>
      </c>
    </row>
    <row r="764" spans="1:5" x14ac:dyDescent="0.25">
      <c r="A764" s="57" t="s">
        <v>106</v>
      </c>
      <c r="B764" s="57" t="s">
        <v>40</v>
      </c>
      <c r="C764" s="58">
        <v>22203.7758311</v>
      </c>
      <c r="D764" s="57" t="s">
        <v>5</v>
      </c>
      <c r="E764" s="57" t="s">
        <v>107</v>
      </c>
    </row>
    <row r="765" spans="1:5" x14ac:dyDescent="0.25">
      <c r="A765" s="57" t="s">
        <v>106</v>
      </c>
      <c r="B765" s="57" t="s">
        <v>40</v>
      </c>
      <c r="C765" s="58">
        <v>70858.492924699996</v>
      </c>
      <c r="D765" s="57" t="s">
        <v>5</v>
      </c>
      <c r="E765" s="57" t="s">
        <v>107</v>
      </c>
    </row>
    <row r="766" spans="1:5" x14ac:dyDescent="0.25">
      <c r="A766" s="57" t="s">
        <v>106</v>
      </c>
      <c r="B766" s="57" t="s">
        <v>40</v>
      </c>
      <c r="C766" s="58">
        <v>39994.993979699997</v>
      </c>
      <c r="D766" s="57" t="s">
        <v>5</v>
      </c>
      <c r="E766" s="57" t="s">
        <v>107</v>
      </c>
    </row>
    <row r="767" spans="1:5" x14ac:dyDescent="0.25">
      <c r="A767" s="57" t="s">
        <v>106</v>
      </c>
      <c r="B767" s="57" t="s">
        <v>40</v>
      </c>
      <c r="C767" s="58">
        <v>13796.7070398</v>
      </c>
      <c r="D767" s="57" t="s">
        <v>5</v>
      </c>
      <c r="E767" s="57" t="s">
        <v>107</v>
      </c>
    </row>
    <row r="768" spans="1:5" x14ac:dyDescent="0.25">
      <c r="A768" s="57" t="s">
        <v>106</v>
      </c>
      <c r="B768" s="57" t="s">
        <v>40</v>
      </c>
      <c r="C768" s="58">
        <v>65.818083865899993</v>
      </c>
      <c r="D768" s="57" t="s">
        <v>2</v>
      </c>
      <c r="E768" s="57" t="s">
        <v>107</v>
      </c>
    </row>
    <row r="769" spans="1:5" x14ac:dyDescent="0.25">
      <c r="A769" s="57" t="s">
        <v>106</v>
      </c>
      <c r="B769" s="57" t="s">
        <v>40</v>
      </c>
      <c r="C769" s="58">
        <v>110591.267305</v>
      </c>
      <c r="D769" s="57" t="s">
        <v>2</v>
      </c>
      <c r="E769" s="57" t="s">
        <v>107</v>
      </c>
    </row>
    <row r="770" spans="1:5" x14ac:dyDescent="0.25">
      <c r="A770" s="57" t="s">
        <v>106</v>
      </c>
      <c r="B770" s="57" t="s">
        <v>40</v>
      </c>
      <c r="C770" s="58">
        <v>387090.89530099998</v>
      </c>
      <c r="D770" s="57" t="s">
        <v>5</v>
      </c>
      <c r="E770" s="57" t="s">
        <v>107</v>
      </c>
    </row>
    <row r="771" spans="1:5" x14ac:dyDescent="0.25">
      <c r="A771" s="57" t="s">
        <v>106</v>
      </c>
      <c r="B771" s="57" t="s">
        <v>40</v>
      </c>
      <c r="C771" s="58">
        <v>3495.8422602300002</v>
      </c>
      <c r="D771" s="57" t="s">
        <v>5</v>
      </c>
      <c r="E771" s="57" t="s">
        <v>107</v>
      </c>
    </row>
    <row r="772" spans="1:5" x14ac:dyDescent="0.25">
      <c r="A772" s="57" t="s">
        <v>106</v>
      </c>
      <c r="B772" s="57" t="s">
        <v>40</v>
      </c>
      <c r="C772" s="58">
        <v>2715.9117314300001</v>
      </c>
      <c r="D772" s="57" t="s">
        <v>5</v>
      </c>
      <c r="E772" s="57" t="s">
        <v>107</v>
      </c>
    </row>
    <row r="773" spans="1:5" x14ac:dyDescent="0.25">
      <c r="A773" s="57" t="s">
        <v>106</v>
      </c>
      <c r="B773" s="57" t="s">
        <v>40</v>
      </c>
      <c r="C773" s="58">
        <v>445994.19933899998</v>
      </c>
      <c r="D773" s="57" t="s">
        <v>5</v>
      </c>
      <c r="E773" s="57" t="s">
        <v>107</v>
      </c>
    </row>
    <row r="774" spans="1:5" x14ac:dyDescent="0.25">
      <c r="A774" s="57" t="s">
        <v>106</v>
      </c>
      <c r="B774" s="57" t="s">
        <v>40</v>
      </c>
      <c r="C774" s="58">
        <v>50523.143608300001</v>
      </c>
      <c r="D774" s="57" t="s">
        <v>5</v>
      </c>
      <c r="E774" s="57" t="s">
        <v>107</v>
      </c>
    </row>
    <row r="775" spans="1:5" x14ac:dyDescent="0.25">
      <c r="A775" s="57" t="s">
        <v>106</v>
      </c>
      <c r="B775" s="57" t="s">
        <v>40</v>
      </c>
      <c r="C775" s="58">
        <v>6735.4519027200004</v>
      </c>
      <c r="D775" s="57" t="s">
        <v>5</v>
      </c>
      <c r="E775" s="57" t="s">
        <v>107</v>
      </c>
    </row>
    <row r="776" spans="1:5" x14ac:dyDescent="0.25">
      <c r="A776" s="57" t="s">
        <v>106</v>
      </c>
      <c r="B776" s="57" t="s">
        <v>40</v>
      </c>
      <c r="C776" s="58">
        <v>4633.8899355900003</v>
      </c>
      <c r="D776" s="57" t="s">
        <v>5</v>
      </c>
      <c r="E776" s="57" t="s">
        <v>107</v>
      </c>
    </row>
    <row r="777" spans="1:5" x14ac:dyDescent="0.25">
      <c r="A777" s="57" t="s">
        <v>106</v>
      </c>
      <c r="B777" s="57" t="s">
        <v>40</v>
      </c>
      <c r="C777" s="58">
        <v>3144.6340691300002</v>
      </c>
      <c r="D777" s="57" t="s">
        <v>5</v>
      </c>
      <c r="E777" s="57" t="s">
        <v>107</v>
      </c>
    </row>
    <row r="778" spans="1:5" x14ac:dyDescent="0.25">
      <c r="A778" s="57" t="s">
        <v>106</v>
      </c>
      <c r="B778" s="57" t="s">
        <v>40</v>
      </c>
      <c r="C778" s="58">
        <v>34767.807214699998</v>
      </c>
      <c r="D778" s="57" t="s">
        <v>4</v>
      </c>
      <c r="E778" s="57" t="s">
        <v>107</v>
      </c>
    </row>
    <row r="779" spans="1:5" x14ac:dyDescent="0.25">
      <c r="A779" s="57" t="s">
        <v>106</v>
      </c>
      <c r="B779" s="57" t="s">
        <v>40</v>
      </c>
      <c r="C779" s="58">
        <v>61886.803024200002</v>
      </c>
      <c r="D779" s="57" t="s">
        <v>4</v>
      </c>
      <c r="E779" s="57" t="s">
        <v>107</v>
      </c>
    </row>
    <row r="780" spans="1:5" x14ac:dyDescent="0.25">
      <c r="A780" s="57" t="s">
        <v>106</v>
      </c>
      <c r="B780" s="57" t="s">
        <v>40</v>
      </c>
      <c r="C780" s="58">
        <v>2732.0807927699998</v>
      </c>
      <c r="D780" s="57" t="s">
        <v>4</v>
      </c>
      <c r="E780" s="57" t="s">
        <v>107</v>
      </c>
    </row>
    <row r="781" spans="1:5" x14ac:dyDescent="0.25">
      <c r="A781" s="57" t="s">
        <v>106</v>
      </c>
      <c r="B781" s="57" t="s">
        <v>40</v>
      </c>
      <c r="C781" s="58">
        <v>19516.064959399999</v>
      </c>
      <c r="D781" s="57" t="s">
        <v>5</v>
      </c>
      <c r="E781" s="57" t="s">
        <v>107</v>
      </c>
    </row>
    <row r="782" spans="1:5" x14ac:dyDescent="0.25">
      <c r="A782" s="57" t="s">
        <v>106</v>
      </c>
      <c r="B782" s="57" t="s">
        <v>40</v>
      </c>
      <c r="C782" s="58">
        <v>116919.98082300001</v>
      </c>
      <c r="D782" s="57" t="s">
        <v>5</v>
      </c>
      <c r="E782" s="57" t="s">
        <v>107</v>
      </c>
    </row>
    <row r="783" spans="1:5" x14ac:dyDescent="0.25">
      <c r="A783" s="57" t="s">
        <v>106</v>
      </c>
      <c r="B783" s="57" t="s">
        <v>40</v>
      </c>
      <c r="C783" s="58">
        <v>2152264.8980299998</v>
      </c>
      <c r="D783" s="57" t="s">
        <v>5</v>
      </c>
      <c r="E783" s="57" t="s">
        <v>107</v>
      </c>
    </row>
    <row r="784" spans="1:5" x14ac:dyDescent="0.25">
      <c r="A784" s="57" t="s">
        <v>106</v>
      </c>
      <c r="B784" s="57" t="s">
        <v>40</v>
      </c>
      <c r="C784" s="58">
        <v>406591.76316799998</v>
      </c>
      <c r="D784" s="57" t="s">
        <v>5</v>
      </c>
      <c r="E784" s="57" t="s">
        <v>107</v>
      </c>
    </row>
    <row r="785" spans="1:5" x14ac:dyDescent="0.25">
      <c r="A785" s="57" t="s">
        <v>106</v>
      </c>
      <c r="B785" s="57" t="s">
        <v>40</v>
      </c>
      <c r="C785" s="58">
        <v>59410.226592500003</v>
      </c>
      <c r="D785" s="57" t="s">
        <v>5</v>
      </c>
      <c r="E785" s="57" t="s">
        <v>107</v>
      </c>
    </row>
    <row r="786" spans="1:5" x14ac:dyDescent="0.25">
      <c r="A786" s="57" t="s">
        <v>106</v>
      </c>
      <c r="B786" s="57" t="s">
        <v>40</v>
      </c>
      <c r="C786" s="58">
        <v>346139.174703</v>
      </c>
      <c r="D786" s="57" t="s">
        <v>5</v>
      </c>
      <c r="E786" s="57" t="s">
        <v>107</v>
      </c>
    </row>
    <row r="787" spans="1:5" x14ac:dyDescent="0.25">
      <c r="A787" s="57" t="s">
        <v>106</v>
      </c>
      <c r="B787" s="57" t="s">
        <v>40</v>
      </c>
      <c r="C787" s="58">
        <v>90086.820517700005</v>
      </c>
      <c r="D787" s="57" t="s">
        <v>4</v>
      </c>
      <c r="E787" s="57" t="s">
        <v>107</v>
      </c>
    </row>
    <row r="788" spans="1:5" x14ac:dyDescent="0.25">
      <c r="A788" s="57" t="s">
        <v>106</v>
      </c>
      <c r="B788" s="57" t="s">
        <v>40</v>
      </c>
      <c r="C788" s="58">
        <v>881300.97579099995</v>
      </c>
      <c r="D788" s="57" t="s">
        <v>4</v>
      </c>
      <c r="E788" s="57" t="s">
        <v>107</v>
      </c>
    </row>
    <row r="789" spans="1:5" x14ac:dyDescent="0.25">
      <c r="A789" s="57" t="s">
        <v>106</v>
      </c>
      <c r="B789" s="57" t="s">
        <v>40</v>
      </c>
      <c r="C789" s="58">
        <v>105420.783046</v>
      </c>
      <c r="D789" s="57" t="s">
        <v>4</v>
      </c>
      <c r="E789" s="57" t="s">
        <v>107</v>
      </c>
    </row>
    <row r="790" spans="1:5" x14ac:dyDescent="0.25">
      <c r="A790" s="57" t="s">
        <v>106</v>
      </c>
      <c r="B790" s="57" t="s">
        <v>40</v>
      </c>
      <c r="C790" s="58">
        <v>4040.4172610700002</v>
      </c>
      <c r="D790" s="57" t="s">
        <v>1</v>
      </c>
      <c r="E790" s="57" t="s">
        <v>107</v>
      </c>
    </row>
    <row r="791" spans="1:5" x14ac:dyDescent="0.25">
      <c r="A791" s="57" t="s">
        <v>106</v>
      </c>
      <c r="B791" s="57" t="s">
        <v>40</v>
      </c>
      <c r="C791" s="58">
        <v>55941.500646499997</v>
      </c>
      <c r="D791" s="57" t="s">
        <v>4</v>
      </c>
      <c r="E791" s="57" t="s">
        <v>107</v>
      </c>
    </row>
    <row r="792" spans="1:5" x14ac:dyDescent="0.25">
      <c r="A792" s="57" t="s">
        <v>106</v>
      </c>
      <c r="B792" s="57" t="s">
        <v>40</v>
      </c>
      <c r="C792" s="58">
        <v>55515.200096799999</v>
      </c>
      <c r="D792" s="57" t="s">
        <v>4</v>
      </c>
      <c r="E792" s="57" t="s">
        <v>107</v>
      </c>
    </row>
    <row r="793" spans="1:5" x14ac:dyDescent="0.25">
      <c r="A793" s="57" t="s">
        <v>106</v>
      </c>
      <c r="B793" s="57" t="s">
        <v>40</v>
      </c>
      <c r="C793" s="58">
        <v>145164.685608</v>
      </c>
      <c r="D793" s="57" t="s">
        <v>4</v>
      </c>
      <c r="E793" s="57" t="s">
        <v>107</v>
      </c>
    </row>
    <row r="794" spans="1:5" x14ac:dyDescent="0.25">
      <c r="A794" s="57" t="s">
        <v>106</v>
      </c>
      <c r="B794" s="57" t="s">
        <v>40</v>
      </c>
      <c r="C794" s="58">
        <v>6451.0088987099998</v>
      </c>
      <c r="D794" s="57" t="s">
        <v>1</v>
      </c>
      <c r="E794" s="57" t="s">
        <v>107</v>
      </c>
    </row>
    <row r="795" spans="1:5" x14ac:dyDescent="0.25">
      <c r="A795" s="57" t="s">
        <v>106</v>
      </c>
      <c r="B795" s="57" t="s">
        <v>40</v>
      </c>
      <c r="C795" s="58">
        <v>1346257.82235</v>
      </c>
      <c r="D795" s="57" t="s">
        <v>4</v>
      </c>
      <c r="E795" s="57" t="s">
        <v>107</v>
      </c>
    </row>
    <row r="796" spans="1:5" x14ac:dyDescent="0.25">
      <c r="A796" s="57" t="s">
        <v>106</v>
      </c>
      <c r="B796" s="57" t="s">
        <v>40</v>
      </c>
      <c r="C796" s="58">
        <v>46178.215361299997</v>
      </c>
      <c r="D796" s="57" t="s">
        <v>1</v>
      </c>
      <c r="E796" s="57" t="s">
        <v>107</v>
      </c>
    </row>
    <row r="797" spans="1:5" x14ac:dyDescent="0.25">
      <c r="A797" s="57" t="s">
        <v>106</v>
      </c>
      <c r="B797" s="57" t="s">
        <v>40</v>
      </c>
      <c r="C797" s="58">
        <v>24188.592873699999</v>
      </c>
      <c r="D797" s="57" t="s">
        <v>4</v>
      </c>
      <c r="E797" s="57" t="s">
        <v>107</v>
      </c>
    </row>
    <row r="798" spans="1:5" x14ac:dyDescent="0.25">
      <c r="A798" s="57" t="s">
        <v>106</v>
      </c>
      <c r="B798" s="57" t="s">
        <v>40</v>
      </c>
      <c r="C798" s="58">
        <v>37278.996411100001</v>
      </c>
      <c r="D798" s="57" t="s">
        <v>4</v>
      </c>
      <c r="E798" s="57" t="s">
        <v>107</v>
      </c>
    </row>
    <row r="799" spans="1:5" x14ac:dyDescent="0.25">
      <c r="A799" s="57" t="s">
        <v>106</v>
      </c>
      <c r="B799" s="57" t="s">
        <v>40</v>
      </c>
      <c r="C799" s="58">
        <v>131776.66056300001</v>
      </c>
      <c r="D799" s="57" t="s">
        <v>4</v>
      </c>
      <c r="E799" s="57" t="s">
        <v>107</v>
      </c>
    </row>
    <row r="800" spans="1:5" x14ac:dyDescent="0.25">
      <c r="A800" s="57" t="s">
        <v>106</v>
      </c>
      <c r="B800" s="57" t="s">
        <v>40</v>
      </c>
      <c r="C800" s="58">
        <v>3495.4449434200001</v>
      </c>
      <c r="D800" s="57" t="s">
        <v>1</v>
      </c>
      <c r="E800" s="57" t="s">
        <v>107</v>
      </c>
    </row>
    <row r="801" spans="1:5" x14ac:dyDescent="0.25">
      <c r="A801" s="57" t="s">
        <v>106</v>
      </c>
      <c r="B801" s="57" t="s">
        <v>40</v>
      </c>
      <c r="C801" s="58">
        <v>2945.7839668500001</v>
      </c>
      <c r="D801" s="57" t="s">
        <v>1</v>
      </c>
      <c r="E801" s="57" t="s">
        <v>107</v>
      </c>
    </row>
    <row r="802" spans="1:5" x14ac:dyDescent="0.25">
      <c r="A802" s="57" t="s">
        <v>106</v>
      </c>
      <c r="B802" s="57" t="s">
        <v>40</v>
      </c>
      <c r="C802" s="58">
        <v>56151.569589400002</v>
      </c>
      <c r="D802" s="57" t="s">
        <v>4</v>
      </c>
      <c r="E802" s="57" t="s">
        <v>107</v>
      </c>
    </row>
    <row r="803" spans="1:5" x14ac:dyDescent="0.25">
      <c r="A803" s="57" t="s">
        <v>106</v>
      </c>
      <c r="B803" s="57" t="s">
        <v>40</v>
      </c>
      <c r="C803" s="58">
        <v>73073.269141800003</v>
      </c>
      <c r="D803" s="57" t="s">
        <v>4</v>
      </c>
      <c r="E803" s="57" t="s">
        <v>107</v>
      </c>
    </row>
    <row r="804" spans="1:5" x14ac:dyDescent="0.25">
      <c r="A804" s="57" t="s">
        <v>106</v>
      </c>
      <c r="B804" s="57" t="s">
        <v>40</v>
      </c>
      <c r="C804" s="58">
        <v>13911.039556600001</v>
      </c>
      <c r="D804" s="57" t="s">
        <v>4</v>
      </c>
      <c r="E804" s="57" t="s">
        <v>107</v>
      </c>
    </row>
    <row r="805" spans="1:5" x14ac:dyDescent="0.25">
      <c r="A805" s="57" t="s">
        <v>106</v>
      </c>
      <c r="B805" s="57" t="s">
        <v>40</v>
      </c>
      <c r="C805" s="58">
        <v>534663.50176300004</v>
      </c>
      <c r="D805" s="57" t="s">
        <v>4</v>
      </c>
      <c r="E805" s="57" t="s">
        <v>107</v>
      </c>
    </row>
    <row r="806" spans="1:5" x14ac:dyDescent="0.25">
      <c r="A806" s="57" t="s">
        <v>106</v>
      </c>
      <c r="B806" s="57" t="s">
        <v>40</v>
      </c>
      <c r="C806" s="58">
        <v>3214.86372828</v>
      </c>
      <c r="D806" s="57" t="s">
        <v>1</v>
      </c>
      <c r="E806" s="57" t="s">
        <v>107</v>
      </c>
    </row>
    <row r="807" spans="1:5" x14ac:dyDescent="0.25">
      <c r="A807" s="57" t="s">
        <v>106</v>
      </c>
      <c r="B807" s="57" t="s">
        <v>40</v>
      </c>
      <c r="C807" s="58">
        <v>504035.17121</v>
      </c>
      <c r="D807" s="57" t="s">
        <v>4</v>
      </c>
      <c r="E807" s="57" t="s">
        <v>107</v>
      </c>
    </row>
    <row r="808" spans="1:5" x14ac:dyDescent="0.25">
      <c r="A808" s="57" t="s">
        <v>106</v>
      </c>
      <c r="B808" s="57" t="s">
        <v>40</v>
      </c>
      <c r="C808" s="58">
        <v>63035.999179899998</v>
      </c>
      <c r="D808" s="57" t="s">
        <v>4</v>
      </c>
      <c r="E808" s="57" t="s">
        <v>107</v>
      </c>
    </row>
    <row r="809" spans="1:5" x14ac:dyDescent="0.25">
      <c r="A809" s="57" t="s">
        <v>106</v>
      </c>
      <c r="B809" s="57" t="s">
        <v>40</v>
      </c>
      <c r="C809" s="58">
        <v>227253.08676400001</v>
      </c>
      <c r="D809" s="57" t="s">
        <v>4</v>
      </c>
      <c r="E809" s="57" t="s">
        <v>107</v>
      </c>
    </row>
    <row r="810" spans="1:5" x14ac:dyDescent="0.25">
      <c r="A810" s="57" t="s">
        <v>106</v>
      </c>
      <c r="B810" s="57" t="s">
        <v>40</v>
      </c>
      <c r="C810" s="58">
        <v>37029.051761299997</v>
      </c>
      <c r="D810" s="57" t="s">
        <v>4</v>
      </c>
      <c r="E810" s="57" t="s">
        <v>107</v>
      </c>
    </row>
    <row r="811" spans="1:5" x14ac:dyDescent="0.25">
      <c r="A811" s="57" t="s">
        <v>106</v>
      </c>
      <c r="B811" s="57" t="s">
        <v>40</v>
      </c>
      <c r="C811" s="58">
        <v>5829.6133788899997</v>
      </c>
      <c r="D811" s="57" t="s">
        <v>4</v>
      </c>
      <c r="E811" s="57" t="s">
        <v>107</v>
      </c>
    </row>
    <row r="812" spans="1:5" x14ac:dyDescent="0.25">
      <c r="A812" s="57" t="s">
        <v>106</v>
      </c>
      <c r="B812" s="57" t="s">
        <v>40</v>
      </c>
      <c r="C812" s="58">
        <v>84269.435154599996</v>
      </c>
      <c r="D812" s="57" t="s">
        <v>4</v>
      </c>
      <c r="E812" s="57" t="s">
        <v>107</v>
      </c>
    </row>
    <row r="813" spans="1:5" x14ac:dyDescent="0.25">
      <c r="A813" s="57" t="s">
        <v>106</v>
      </c>
      <c r="B813" s="57" t="s">
        <v>40</v>
      </c>
      <c r="C813" s="58">
        <v>122618.409528</v>
      </c>
      <c r="D813" s="57" t="s">
        <v>4</v>
      </c>
      <c r="E813" s="57" t="s">
        <v>107</v>
      </c>
    </row>
    <row r="814" spans="1:5" x14ac:dyDescent="0.25">
      <c r="A814" s="57" t="s">
        <v>106</v>
      </c>
      <c r="B814" s="57" t="s">
        <v>40</v>
      </c>
      <c r="C814" s="58">
        <v>23216.0651856</v>
      </c>
      <c r="D814" s="57" t="s">
        <v>4</v>
      </c>
      <c r="E814" s="57" t="s">
        <v>107</v>
      </c>
    </row>
    <row r="815" spans="1:5" x14ac:dyDescent="0.25">
      <c r="A815" s="57" t="s">
        <v>106</v>
      </c>
      <c r="B815" s="57" t="s">
        <v>40</v>
      </c>
      <c r="C815" s="58">
        <v>116304.246101</v>
      </c>
      <c r="D815" s="57" t="s">
        <v>4</v>
      </c>
      <c r="E815" s="57" t="s">
        <v>107</v>
      </c>
    </row>
    <row r="816" spans="1:5" x14ac:dyDescent="0.25">
      <c r="A816" s="57" t="s">
        <v>106</v>
      </c>
      <c r="B816" s="57" t="s">
        <v>40</v>
      </c>
      <c r="C816" s="58">
        <v>38030.358183099997</v>
      </c>
      <c r="D816" s="57" t="s">
        <v>4</v>
      </c>
      <c r="E816" s="57" t="s">
        <v>107</v>
      </c>
    </row>
    <row r="817" spans="1:5" x14ac:dyDescent="0.25">
      <c r="A817" s="57" t="s">
        <v>106</v>
      </c>
      <c r="B817" s="57" t="s">
        <v>40</v>
      </c>
      <c r="C817" s="58">
        <v>36140.429008899999</v>
      </c>
      <c r="D817" s="57" t="s">
        <v>4</v>
      </c>
      <c r="E817" s="57" t="s">
        <v>107</v>
      </c>
    </row>
    <row r="818" spans="1:5" x14ac:dyDescent="0.25">
      <c r="A818" s="57" t="s">
        <v>106</v>
      </c>
      <c r="B818" s="57" t="s">
        <v>40</v>
      </c>
      <c r="C818" s="58">
        <v>3074.4612919900001</v>
      </c>
      <c r="D818" s="57" t="s">
        <v>4</v>
      </c>
      <c r="E818" s="57" t="s">
        <v>107</v>
      </c>
    </row>
    <row r="819" spans="1:5" x14ac:dyDescent="0.25">
      <c r="A819" s="57" t="s">
        <v>106</v>
      </c>
      <c r="B819" s="57" t="s">
        <v>40</v>
      </c>
      <c r="C819" s="58">
        <v>3819.3817785199999</v>
      </c>
      <c r="D819" s="57" t="s">
        <v>4</v>
      </c>
      <c r="E819" s="57" t="s">
        <v>107</v>
      </c>
    </row>
    <row r="820" spans="1:5" x14ac:dyDescent="0.25">
      <c r="A820" s="57" t="s">
        <v>106</v>
      </c>
      <c r="B820" s="57" t="s">
        <v>40</v>
      </c>
      <c r="C820" s="58">
        <v>310511.48241499998</v>
      </c>
      <c r="D820" s="57" t="s">
        <v>4</v>
      </c>
      <c r="E820" s="57" t="s">
        <v>107</v>
      </c>
    </row>
    <row r="821" spans="1:5" x14ac:dyDescent="0.25">
      <c r="A821" s="57" t="s">
        <v>106</v>
      </c>
      <c r="B821" s="57" t="s">
        <v>40</v>
      </c>
      <c r="C821" s="58">
        <v>7912.3437883400002</v>
      </c>
      <c r="D821" s="57" t="s">
        <v>4</v>
      </c>
      <c r="E821" s="57" t="s">
        <v>107</v>
      </c>
    </row>
    <row r="822" spans="1:5" x14ac:dyDescent="0.25">
      <c r="A822" s="57" t="s">
        <v>106</v>
      </c>
      <c r="B822" s="57" t="s">
        <v>40</v>
      </c>
      <c r="C822" s="58">
        <v>436879.89738600003</v>
      </c>
      <c r="D822" s="57" t="s">
        <v>4</v>
      </c>
      <c r="E822" s="57" t="s">
        <v>107</v>
      </c>
    </row>
    <row r="823" spans="1:5" x14ac:dyDescent="0.25">
      <c r="A823" s="57" t="s">
        <v>106</v>
      </c>
      <c r="B823" s="57" t="s">
        <v>40</v>
      </c>
      <c r="C823" s="58">
        <v>24785.839144900001</v>
      </c>
      <c r="D823" s="57" t="s">
        <v>4</v>
      </c>
      <c r="E823" s="57" t="s">
        <v>107</v>
      </c>
    </row>
    <row r="824" spans="1:5" x14ac:dyDescent="0.25">
      <c r="A824" s="57" t="s">
        <v>106</v>
      </c>
      <c r="B824" s="57" t="s">
        <v>40</v>
      </c>
      <c r="C824" s="58">
        <v>443991.117402</v>
      </c>
      <c r="D824" s="57" t="s">
        <v>4</v>
      </c>
      <c r="E824" s="57" t="s">
        <v>107</v>
      </c>
    </row>
    <row r="825" spans="1:5" x14ac:dyDescent="0.25">
      <c r="A825" s="57" t="s">
        <v>106</v>
      </c>
      <c r="B825" s="57" t="s">
        <v>40</v>
      </c>
      <c r="C825" s="58">
        <v>212867.88901799999</v>
      </c>
      <c r="D825" s="57" t="s">
        <v>4</v>
      </c>
      <c r="E825" s="57" t="s">
        <v>107</v>
      </c>
    </row>
    <row r="826" spans="1:5" x14ac:dyDescent="0.25">
      <c r="A826" s="57" t="s">
        <v>106</v>
      </c>
      <c r="B826" s="57" t="s">
        <v>40</v>
      </c>
      <c r="C826" s="58">
        <v>306423.41470199998</v>
      </c>
      <c r="D826" s="57" t="s">
        <v>4</v>
      </c>
      <c r="E826" s="57" t="s">
        <v>107</v>
      </c>
    </row>
    <row r="827" spans="1:5" x14ac:dyDescent="0.25">
      <c r="A827" s="57" t="s">
        <v>106</v>
      </c>
      <c r="B827" s="57" t="s">
        <v>40</v>
      </c>
      <c r="C827" s="58">
        <v>106691.513552</v>
      </c>
      <c r="D827" s="57" t="s">
        <v>5</v>
      </c>
      <c r="E827" s="57" t="s">
        <v>107</v>
      </c>
    </row>
    <row r="828" spans="1:5" x14ac:dyDescent="0.25">
      <c r="A828" s="57" t="s">
        <v>106</v>
      </c>
      <c r="B828" s="57" t="s">
        <v>40</v>
      </c>
      <c r="C828" s="58">
        <v>27193.050682699999</v>
      </c>
      <c r="D828" s="57" t="s">
        <v>5</v>
      </c>
      <c r="E828" s="57" t="s">
        <v>107</v>
      </c>
    </row>
    <row r="829" spans="1:5" x14ac:dyDescent="0.25">
      <c r="A829" s="57" t="s">
        <v>106</v>
      </c>
      <c r="B829" s="57" t="s">
        <v>40</v>
      </c>
      <c r="C829" s="58">
        <v>580197.18225199997</v>
      </c>
      <c r="D829" s="57" t="s">
        <v>5</v>
      </c>
      <c r="E829" s="57" t="s">
        <v>107</v>
      </c>
    </row>
    <row r="830" spans="1:5" x14ac:dyDescent="0.25">
      <c r="A830" s="57" t="s">
        <v>106</v>
      </c>
      <c r="B830" s="57" t="s">
        <v>40</v>
      </c>
      <c r="C830" s="58">
        <v>3481.31774369</v>
      </c>
      <c r="D830" s="57" t="s">
        <v>5</v>
      </c>
      <c r="E830" s="57" t="s">
        <v>107</v>
      </c>
    </row>
    <row r="831" spans="1:5" x14ac:dyDescent="0.25">
      <c r="A831" s="57" t="s">
        <v>106</v>
      </c>
      <c r="B831" s="57" t="s">
        <v>40</v>
      </c>
      <c r="C831" s="58">
        <v>59079.3261232</v>
      </c>
      <c r="D831" s="57" t="s">
        <v>5</v>
      </c>
      <c r="E831" s="57" t="s">
        <v>107</v>
      </c>
    </row>
    <row r="832" spans="1:5" x14ac:dyDescent="0.25">
      <c r="A832" s="57" t="s">
        <v>106</v>
      </c>
      <c r="B832" s="57" t="s">
        <v>40</v>
      </c>
      <c r="C832" s="58">
        <v>62367.594086600002</v>
      </c>
      <c r="D832" s="57" t="s">
        <v>5</v>
      </c>
      <c r="E832" s="57" t="s">
        <v>107</v>
      </c>
    </row>
    <row r="833" spans="1:5" x14ac:dyDescent="0.25">
      <c r="A833" s="57" t="s">
        <v>106</v>
      </c>
      <c r="B833" s="57" t="s">
        <v>40</v>
      </c>
      <c r="C833" s="58">
        <v>8265.2947862799992</v>
      </c>
      <c r="D833" s="57" t="s">
        <v>5</v>
      </c>
      <c r="E833" s="57" t="s">
        <v>107</v>
      </c>
    </row>
    <row r="834" spans="1:5" x14ac:dyDescent="0.25">
      <c r="A834" s="57" t="s">
        <v>106</v>
      </c>
      <c r="B834" s="57" t="s">
        <v>40</v>
      </c>
      <c r="C834" s="58">
        <v>1215978.5984</v>
      </c>
      <c r="D834" s="57" t="s">
        <v>1</v>
      </c>
      <c r="E834" s="57" t="s">
        <v>107</v>
      </c>
    </row>
    <row r="835" spans="1:5" x14ac:dyDescent="0.25">
      <c r="A835" s="57" t="s">
        <v>106</v>
      </c>
      <c r="B835" s="57" t="s">
        <v>40</v>
      </c>
      <c r="C835" s="58">
        <v>10023329.897600001</v>
      </c>
      <c r="D835" s="57" t="s">
        <v>4</v>
      </c>
      <c r="E835" s="57" t="s">
        <v>107</v>
      </c>
    </row>
    <row r="836" spans="1:5" x14ac:dyDescent="0.25">
      <c r="A836" s="57" t="s">
        <v>106</v>
      </c>
      <c r="B836" s="57" t="s">
        <v>40</v>
      </c>
      <c r="C836" s="58">
        <v>78050.4839412</v>
      </c>
      <c r="D836" s="57" t="s">
        <v>4</v>
      </c>
      <c r="E836" s="57" t="s">
        <v>107</v>
      </c>
    </row>
    <row r="837" spans="1:5" x14ac:dyDescent="0.25">
      <c r="A837" s="57" t="s">
        <v>106</v>
      </c>
      <c r="B837" s="57" t="s">
        <v>40</v>
      </c>
      <c r="C837" s="58">
        <v>36822.019800900001</v>
      </c>
      <c r="D837" s="57" t="s">
        <v>4</v>
      </c>
      <c r="E837" s="57" t="s">
        <v>107</v>
      </c>
    </row>
    <row r="838" spans="1:5" x14ac:dyDescent="0.25">
      <c r="A838" s="57" t="s">
        <v>106</v>
      </c>
      <c r="B838" s="57" t="s">
        <v>40</v>
      </c>
      <c r="C838" s="58">
        <v>220033.07295100001</v>
      </c>
      <c r="D838" s="57" t="s">
        <v>4</v>
      </c>
      <c r="E838" s="57" t="s">
        <v>107</v>
      </c>
    </row>
    <row r="839" spans="1:5" x14ac:dyDescent="0.25">
      <c r="A839" s="57" t="s">
        <v>106</v>
      </c>
      <c r="B839" s="57" t="s">
        <v>40</v>
      </c>
      <c r="C839" s="58">
        <v>2831690.0510300002</v>
      </c>
      <c r="D839" s="57" t="s">
        <v>4</v>
      </c>
      <c r="E839" s="57" t="s">
        <v>107</v>
      </c>
    </row>
    <row r="840" spans="1:5" x14ac:dyDescent="0.25">
      <c r="A840" s="57" t="s">
        <v>106</v>
      </c>
      <c r="B840" s="57" t="s">
        <v>40</v>
      </c>
      <c r="C840" s="58">
        <v>108467.537897</v>
      </c>
      <c r="D840" s="57" t="s">
        <v>4</v>
      </c>
      <c r="E840" s="57" t="s">
        <v>107</v>
      </c>
    </row>
    <row r="841" spans="1:5" x14ac:dyDescent="0.25">
      <c r="A841" s="57" t="s">
        <v>106</v>
      </c>
      <c r="B841" s="57" t="s">
        <v>40</v>
      </c>
      <c r="C841" s="58">
        <v>32526.814830399999</v>
      </c>
      <c r="D841" s="57" t="s">
        <v>4</v>
      </c>
      <c r="E841" s="57" t="s">
        <v>107</v>
      </c>
    </row>
    <row r="842" spans="1:5" x14ac:dyDescent="0.25">
      <c r="A842" s="57" t="s">
        <v>106</v>
      </c>
      <c r="B842" s="57" t="s">
        <v>40</v>
      </c>
      <c r="C842" s="58">
        <v>1727.2312554299999</v>
      </c>
      <c r="D842" s="57" t="s">
        <v>1</v>
      </c>
      <c r="E842" s="57" t="s">
        <v>107</v>
      </c>
    </row>
    <row r="843" spans="1:5" x14ac:dyDescent="0.25">
      <c r="A843" s="57" t="s">
        <v>106</v>
      </c>
      <c r="B843" s="57" t="s">
        <v>40</v>
      </c>
      <c r="C843" s="58">
        <v>43753.7329513</v>
      </c>
      <c r="D843" s="57" t="s">
        <v>1</v>
      </c>
      <c r="E843" s="57" t="s">
        <v>107</v>
      </c>
    </row>
    <row r="844" spans="1:5" x14ac:dyDescent="0.25">
      <c r="A844" s="57" t="s">
        <v>106</v>
      </c>
      <c r="B844" s="57" t="s">
        <v>40</v>
      </c>
      <c r="C844" s="58">
        <v>326698.16496800003</v>
      </c>
      <c r="D844" s="57" t="s">
        <v>4</v>
      </c>
      <c r="E844" s="57" t="s">
        <v>107</v>
      </c>
    </row>
    <row r="845" spans="1:5" x14ac:dyDescent="0.25">
      <c r="A845" s="57" t="s">
        <v>106</v>
      </c>
      <c r="B845" s="57" t="s">
        <v>40</v>
      </c>
      <c r="C845" s="58">
        <v>18855.7051885</v>
      </c>
      <c r="D845" s="57" t="s">
        <v>4</v>
      </c>
      <c r="E845" s="57" t="s">
        <v>107</v>
      </c>
    </row>
    <row r="846" spans="1:5" x14ac:dyDescent="0.25">
      <c r="A846" s="57" t="s">
        <v>106</v>
      </c>
      <c r="B846" s="57" t="s">
        <v>40</v>
      </c>
      <c r="C846" s="58">
        <v>27295.1103153</v>
      </c>
      <c r="D846" s="57" t="s">
        <v>4</v>
      </c>
      <c r="E846" s="57" t="s">
        <v>107</v>
      </c>
    </row>
    <row r="847" spans="1:5" x14ac:dyDescent="0.25">
      <c r="A847" s="57" t="s">
        <v>106</v>
      </c>
      <c r="B847" s="57" t="s">
        <v>40</v>
      </c>
      <c r="C847" s="58">
        <v>72364.457584599993</v>
      </c>
      <c r="D847" s="57" t="s">
        <v>4</v>
      </c>
      <c r="E847" s="57" t="s">
        <v>107</v>
      </c>
    </row>
    <row r="848" spans="1:5" x14ac:dyDescent="0.25">
      <c r="A848" s="57" t="s">
        <v>106</v>
      </c>
      <c r="B848" s="57" t="s">
        <v>40</v>
      </c>
      <c r="C848" s="58">
        <v>1440.62060634</v>
      </c>
      <c r="D848" s="57" t="s">
        <v>4</v>
      </c>
      <c r="E848" s="57" t="s">
        <v>107</v>
      </c>
    </row>
    <row r="849" spans="1:5" x14ac:dyDescent="0.25">
      <c r="A849" s="57" t="s">
        <v>106</v>
      </c>
      <c r="B849" s="57" t="s">
        <v>40</v>
      </c>
      <c r="C849" s="58">
        <v>123321.389608</v>
      </c>
      <c r="D849" s="57" t="s">
        <v>4</v>
      </c>
      <c r="E849" s="57" t="s">
        <v>107</v>
      </c>
    </row>
    <row r="850" spans="1:5" x14ac:dyDescent="0.25">
      <c r="A850" s="57" t="s">
        <v>106</v>
      </c>
      <c r="B850" s="57" t="s">
        <v>40</v>
      </c>
      <c r="C850" s="58">
        <v>9099.6056364399992</v>
      </c>
      <c r="D850" s="57" t="s">
        <v>4</v>
      </c>
      <c r="E850" s="57" t="s">
        <v>107</v>
      </c>
    </row>
    <row r="851" spans="1:5" x14ac:dyDescent="0.25">
      <c r="A851" s="57" t="s">
        <v>106</v>
      </c>
      <c r="B851" s="57" t="s">
        <v>40</v>
      </c>
      <c r="C851" s="58">
        <v>334190.22281000001</v>
      </c>
      <c r="D851" s="57" t="s">
        <v>4</v>
      </c>
      <c r="E851" s="57" t="s">
        <v>107</v>
      </c>
    </row>
    <row r="852" spans="1:5" x14ac:dyDescent="0.25">
      <c r="A852" s="57" t="s">
        <v>106</v>
      </c>
      <c r="B852" s="57" t="s">
        <v>40</v>
      </c>
      <c r="C852" s="58">
        <v>612416.45016600005</v>
      </c>
      <c r="D852" s="57" t="s">
        <v>4</v>
      </c>
      <c r="E852" s="57" t="s">
        <v>107</v>
      </c>
    </row>
    <row r="853" spans="1:5" x14ac:dyDescent="0.25">
      <c r="A853" s="57" t="s">
        <v>106</v>
      </c>
      <c r="B853" s="57" t="s">
        <v>40</v>
      </c>
      <c r="C853" s="58">
        <v>688036.08060900006</v>
      </c>
      <c r="D853" s="57" t="s">
        <v>4</v>
      </c>
      <c r="E853" s="57" t="s">
        <v>107</v>
      </c>
    </row>
    <row r="854" spans="1:5" x14ac:dyDescent="0.25">
      <c r="A854" s="57" t="s">
        <v>106</v>
      </c>
      <c r="B854" s="57" t="s">
        <v>40</v>
      </c>
      <c r="C854" s="58">
        <v>110191.284402</v>
      </c>
      <c r="D854" s="57" t="s">
        <v>4</v>
      </c>
      <c r="E854" s="57" t="s">
        <v>107</v>
      </c>
    </row>
    <row r="855" spans="1:5" x14ac:dyDescent="0.25">
      <c r="A855" s="57" t="s">
        <v>106</v>
      </c>
      <c r="B855" s="57" t="s">
        <v>40</v>
      </c>
      <c r="C855" s="58">
        <v>4122.2008675799998</v>
      </c>
      <c r="D855" s="57" t="s">
        <v>4</v>
      </c>
      <c r="E855" s="57" t="s">
        <v>107</v>
      </c>
    </row>
    <row r="856" spans="1:5" x14ac:dyDescent="0.25">
      <c r="A856" s="57" t="s">
        <v>106</v>
      </c>
      <c r="B856" s="57" t="s">
        <v>40</v>
      </c>
      <c r="C856" s="58">
        <v>7337.7859154500002</v>
      </c>
      <c r="D856" s="57" t="s">
        <v>4</v>
      </c>
      <c r="E856" s="57" t="s">
        <v>107</v>
      </c>
    </row>
    <row r="857" spans="1:5" x14ac:dyDescent="0.25">
      <c r="A857" s="57" t="s">
        <v>106</v>
      </c>
      <c r="B857" s="57" t="s">
        <v>40</v>
      </c>
      <c r="C857" s="58">
        <v>134525.81297100001</v>
      </c>
      <c r="D857" s="57" t="s">
        <v>4</v>
      </c>
      <c r="E857" s="57" t="s">
        <v>107</v>
      </c>
    </row>
    <row r="858" spans="1:5" x14ac:dyDescent="0.25">
      <c r="A858" s="57" t="s">
        <v>106</v>
      </c>
      <c r="B858" s="57" t="s">
        <v>40</v>
      </c>
      <c r="C858" s="58">
        <v>2177491.4452999998</v>
      </c>
      <c r="D858" s="57" t="s">
        <v>4</v>
      </c>
      <c r="E858" s="57" t="s">
        <v>107</v>
      </c>
    </row>
    <row r="859" spans="1:5" x14ac:dyDescent="0.25">
      <c r="A859" s="57" t="s">
        <v>106</v>
      </c>
      <c r="B859" s="57" t="s">
        <v>40</v>
      </c>
      <c r="C859" s="58">
        <v>361030.532053</v>
      </c>
      <c r="D859" s="57" t="s">
        <v>4</v>
      </c>
      <c r="E859" s="57" t="s">
        <v>107</v>
      </c>
    </row>
    <row r="860" spans="1:5" x14ac:dyDescent="0.25">
      <c r="A860" s="57" t="s">
        <v>106</v>
      </c>
      <c r="B860" s="57" t="s">
        <v>40</v>
      </c>
      <c r="C860" s="58">
        <v>127873.182449</v>
      </c>
      <c r="D860" s="57" t="s">
        <v>5</v>
      </c>
      <c r="E860" s="57" t="s">
        <v>107</v>
      </c>
    </row>
    <row r="861" spans="1:5" x14ac:dyDescent="0.25">
      <c r="A861" s="57" t="s">
        <v>106</v>
      </c>
      <c r="B861" s="57" t="s">
        <v>40</v>
      </c>
      <c r="C861" s="58">
        <v>41751.4283086</v>
      </c>
      <c r="D861" s="57" t="s">
        <v>5</v>
      </c>
      <c r="E861" s="57" t="s">
        <v>107</v>
      </c>
    </row>
    <row r="862" spans="1:5" x14ac:dyDescent="0.25">
      <c r="A862" s="57" t="s">
        <v>106</v>
      </c>
      <c r="B862" s="57" t="s">
        <v>40</v>
      </c>
      <c r="C862" s="58">
        <v>2050.7644115899998</v>
      </c>
      <c r="D862" s="57" t="s">
        <v>5</v>
      </c>
      <c r="E862" s="57" t="s">
        <v>106</v>
      </c>
    </row>
    <row r="863" spans="1:5" x14ac:dyDescent="0.25">
      <c r="A863" s="57" t="s">
        <v>106</v>
      </c>
      <c r="B863" s="57" t="s">
        <v>40</v>
      </c>
      <c r="C863" s="58">
        <v>6639.5615220099999</v>
      </c>
      <c r="D863" s="57" t="s">
        <v>4</v>
      </c>
      <c r="E863" s="57" t="s">
        <v>107</v>
      </c>
    </row>
    <row r="864" spans="1:5" x14ac:dyDescent="0.25">
      <c r="A864" s="57" t="s">
        <v>106</v>
      </c>
      <c r="B864" s="57" t="s">
        <v>40</v>
      </c>
      <c r="C864" s="58">
        <v>1800043.73844</v>
      </c>
      <c r="D864" s="57" t="s">
        <v>4</v>
      </c>
      <c r="E864" s="57" t="s">
        <v>107</v>
      </c>
    </row>
    <row r="865" spans="1:5" x14ac:dyDescent="0.25">
      <c r="A865" s="57" t="s">
        <v>106</v>
      </c>
      <c r="B865" s="57" t="s">
        <v>40</v>
      </c>
      <c r="C865" s="58">
        <v>160929.308727</v>
      </c>
      <c r="D865" s="57" t="s">
        <v>4</v>
      </c>
      <c r="E865" s="57" t="s">
        <v>107</v>
      </c>
    </row>
    <row r="866" spans="1:5" x14ac:dyDescent="0.25">
      <c r="A866" s="57" t="s">
        <v>106</v>
      </c>
      <c r="B866" s="57" t="s">
        <v>40</v>
      </c>
      <c r="C866" s="58">
        <v>171978.511313</v>
      </c>
      <c r="D866" s="57" t="s">
        <v>4</v>
      </c>
      <c r="E866" s="57" t="s">
        <v>107</v>
      </c>
    </row>
    <row r="867" spans="1:5" x14ac:dyDescent="0.25">
      <c r="A867" s="57" t="s">
        <v>106</v>
      </c>
      <c r="B867" s="57" t="s">
        <v>40</v>
      </c>
      <c r="C867" s="58">
        <v>155721.571719</v>
      </c>
      <c r="D867" s="57" t="s">
        <v>4</v>
      </c>
      <c r="E867" s="57" t="s">
        <v>107</v>
      </c>
    </row>
    <row r="868" spans="1:5" x14ac:dyDescent="0.25">
      <c r="A868" s="57" t="s">
        <v>106</v>
      </c>
      <c r="B868" s="57" t="s">
        <v>40</v>
      </c>
      <c r="C868" s="58">
        <v>161019.27301400001</v>
      </c>
      <c r="D868" s="57" t="s">
        <v>4</v>
      </c>
      <c r="E868" s="57" t="s">
        <v>107</v>
      </c>
    </row>
    <row r="869" spans="1:5" x14ac:dyDescent="0.25">
      <c r="A869" s="57" t="s">
        <v>106</v>
      </c>
      <c r="B869" s="57" t="s">
        <v>40</v>
      </c>
      <c r="C869" s="58">
        <v>1824.28600338</v>
      </c>
      <c r="D869" s="57" t="s">
        <v>4</v>
      </c>
      <c r="E869" s="57" t="s">
        <v>107</v>
      </c>
    </row>
    <row r="870" spans="1:5" x14ac:dyDescent="0.25">
      <c r="A870" s="57" t="s">
        <v>106</v>
      </c>
      <c r="B870" s="57" t="s">
        <v>40</v>
      </c>
      <c r="C870" s="58">
        <v>822564.45643699996</v>
      </c>
      <c r="D870" s="57" t="s">
        <v>4</v>
      </c>
      <c r="E870" s="57" t="s">
        <v>107</v>
      </c>
    </row>
    <row r="871" spans="1:5" x14ac:dyDescent="0.25">
      <c r="A871" s="57" t="s">
        <v>106</v>
      </c>
      <c r="B871" s="57" t="s">
        <v>40</v>
      </c>
      <c r="C871" s="58">
        <v>16834.057071700001</v>
      </c>
      <c r="D871" s="57" t="s">
        <v>4</v>
      </c>
      <c r="E871" s="57" t="s">
        <v>107</v>
      </c>
    </row>
    <row r="872" spans="1:5" x14ac:dyDescent="0.25">
      <c r="A872" s="57" t="s">
        <v>106</v>
      </c>
      <c r="B872" s="57" t="s">
        <v>40</v>
      </c>
      <c r="C872" s="58">
        <v>2094439.5186999999</v>
      </c>
      <c r="D872" s="57" t="s">
        <v>1</v>
      </c>
      <c r="E872" s="57" t="s">
        <v>107</v>
      </c>
    </row>
    <row r="873" spans="1:5" x14ac:dyDescent="0.25">
      <c r="A873" s="57" t="s">
        <v>106</v>
      </c>
      <c r="B873" s="57" t="s">
        <v>40</v>
      </c>
      <c r="C873" s="58">
        <v>1024044.6781</v>
      </c>
      <c r="D873" s="57" t="s">
        <v>4</v>
      </c>
      <c r="E873" s="57" t="s">
        <v>107</v>
      </c>
    </row>
    <row r="874" spans="1:5" x14ac:dyDescent="0.25">
      <c r="A874" s="57" t="s">
        <v>106</v>
      </c>
      <c r="B874" s="57" t="s">
        <v>40</v>
      </c>
      <c r="C874" s="58">
        <v>376442.63289100002</v>
      </c>
      <c r="D874" s="57" t="s">
        <v>4</v>
      </c>
      <c r="E874" s="57" t="s">
        <v>107</v>
      </c>
    </row>
    <row r="875" spans="1:5" x14ac:dyDescent="0.25">
      <c r="A875" s="57" t="s">
        <v>106</v>
      </c>
      <c r="B875" s="57" t="s">
        <v>40</v>
      </c>
      <c r="C875" s="58">
        <v>118881.581909</v>
      </c>
      <c r="D875" s="57" t="s">
        <v>4</v>
      </c>
      <c r="E875" s="57" t="s">
        <v>107</v>
      </c>
    </row>
    <row r="876" spans="1:5" x14ac:dyDescent="0.25">
      <c r="A876" s="57" t="s">
        <v>106</v>
      </c>
      <c r="B876" s="57" t="s">
        <v>40</v>
      </c>
      <c r="C876" s="58">
        <v>370911.32734800002</v>
      </c>
      <c r="D876" s="57" t="s">
        <v>4</v>
      </c>
      <c r="E876" s="57" t="s">
        <v>107</v>
      </c>
    </row>
    <row r="877" spans="1:5" x14ac:dyDescent="0.25">
      <c r="A877" s="57" t="s">
        <v>106</v>
      </c>
      <c r="B877" s="57" t="s">
        <v>40</v>
      </c>
      <c r="C877" s="58">
        <v>15256.277929399999</v>
      </c>
      <c r="D877" s="57" t="s">
        <v>4</v>
      </c>
      <c r="E877" s="57" t="s">
        <v>107</v>
      </c>
    </row>
    <row r="878" spans="1:5" x14ac:dyDescent="0.25">
      <c r="A878" s="57" t="s">
        <v>106</v>
      </c>
      <c r="B878" s="57" t="s">
        <v>40</v>
      </c>
      <c r="C878" s="58">
        <v>1596926.9124199999</v>
      </c>
      <c r="D878" s="57" t="s">
        <v>4</v>
      </c>
      <c r="E878" s="57" t="s">
        <v>107</v>
      </c>
    </row>
    <row r="879" spans="1:5" x14ac:dyDescent="0.25">
      <c r="A879" s="57" t="s">
        <v>106</v>
      </c>
      <c r="B879" s="57" t="s">
        <v>40</v>
      </c>
      <c r="C879" s="58">
        <v>83553.546851799998</v>
      </c>
      <c r="D879" s="57" t="s">
        <v>4</v>
      </c>
      <c r="E879" s="57" t="s">
        <v>107</v>
      </c>
    </row>
    <row r="880" spans="1:5" x14ac:dyDescent="0.25">
      <c r="A880" s="57" t="s">
        <v>106</v>
      </c>
      <c r="B880" s="57" t="s">
        <v>40</v>
      </c>
      <c r="C880" s="58">
        <v>53740.7217791</v>
      </c>
      <c r="D880" s="57" t="s">
        <v>4</v>
      </c>
      <c r="E880" s="57" t="s">
        <v>107</v>
      </c>
    </row>
    <row r="881" spans="1:5" x14ac:dyDescent="0.25">
      <c r="A881" s="57" t="s">
        <v>106</v>
      </c>
      <c r="B881" s="57" t="s">
        <v>40</v>
      </c>
      <c r="C881" s="58">
        <v>15999.3760831</v>
      </c>
      <c r="D881" s="57" t="s">
        <v>4</v>
      </c>
      <c r="E881" s="57" t="s">
        <v>107</v>
      </c>
    </row>
    <row r="882" spans="1:5" x14ac:dyDescent="0.25">
      <c r="A882" s="57" t="s">
        <v>106</v>
      </c>
      <c r="B882" s="57" t="s">
        <v>40</v>
      </c>
      <c r="C882" s="58">
        <v>14678.376154</v>
      </c>
      <c r="D882" s="57" t="s">
        <v>4</v>
      </c>
      <c r="E882" s="57" t="s">
        <v>107</v>
      </c>
    </row>
    <row r="883" spans="1:5" x14ac:dyDescent="0.25">
      <c r="A883" s="57" t="s">
        <v>106</v>
      </c>
      <c r="B883" s="57" t="s">
        <v>40</v>
      </c>
      <c r="C883" s="58">
        <v>15480.0176249</v>
      </c>
      <c r="D883" s="57" t="s">
        <v>4</v>
      </c>
      <c r="E883" s="57" t="s">
        <v>107</v>
      </c>
    </row>
    <row r="884" spans="1:5" x14ac:dyDescent="0.25">
      <c r="A884" s="57" t="s">
        <v>106</v>
      </c>
      <c r="B884" s="57" t="s">
        <v>40</v>
      </c>
      <c r="C884" s="58">
        <v>1317.03936871</v>
      </c>
      <c r="D884" s="57" t="s">
        <v>4</v>
      </c>
      <c r="E884" s="57" t="s">
        <v>107</v>
      </c>
    </row>
    <row r="885" spans="1:5" x14ac:dyDescent="0.25">
      <c r="A885" s="57" t="s">
        <v>106</v>
      </c>
      <c r="B885" s="57" t="s">
        <v>40</v>
      </c>
      <c r="C885" s="58">
        <v>3619.0518463100002</v>
      </c>
      <c r="D885" s="57" t="s">
        <v>4</v>
      </c>
      <c r="E885" s="57" t="s">
        <v>107</v>
      </c>
    </row>
    <row r="886" spans="1:5" x14ac:dyDescent="0.25">
      <c r="A886" s="57" t="s">
        <v>106</v>
      </c>
      <c r="B886" s="57" t="s">
        <v>40</v>
      </c>
      <c r="C886" s="58">
        <v>9646.4517168799994</v>
      </c>
      <c r="D886" s="57" t="s">
        <v>4</v>
      </c>
      <c r="E886" s="57" t="s">
        <v>107</v>
      </c>
    </row>
    <row r="887" spans="1:5" x14ac:dyDescent="0.25">
      <c r="A887" s="57" t="s">
        <v>106</v>
      </c>
      <c r="B887" s="57" t="s">
        <v>40</v>
      </c>
      <c r="C887" s="58">
        <v>8529.2220883600003</v>
      </c>
      <c r="D887" s="57" t="s">
        <v>4</v>
      </c>
      <c r="E887" s="57" t="s">
        <v>107</v>
      </c>
    </row>
    <row r="888" spans="1:5" x14ac:dyDescent="0.25">
      <c r="A888" s="57" t="s">
        <v>106</v>
      </c>
      <c r="B888" s="57" t="s">
        <v>40</v>
      </c>
      <c r="C888" s="58">
        <v>1493.0809371400001</v>
      </c>
      <c r="D888" s="57" t="s">
        <v>4</v>
      </c>
      <c r="E888" s="57" t="s">
        <v>107</v>
      </c>
    </row>
    <row r="889" spans="1:5" x14ac:dyDescent="0.25">
      <c r="A889" s="57" t="s">
        <v>106</v>
      </c>
      <c r="B889" s="57" t="s">
        <v>40</v>
      </c>
      <c r="C889" s="58">
        <v>2097178.9130699998</v>
      </c>
      <c r="D889" s="57" t="s">
        <v>4</v>
      </c>
      <c r="E889" s="57" t="s">
        <v>107</v>
      </c>
    </row>
    <row r="890" spans="1:5" x14ac:dyDescent="0.25">
      <c r="A890" s="57" t="s">
        <v>106</v>
      </c>
      <c r="B890" s="57" t="s">
        <v>40</v>
      </c>
      <c r="C890" s="58">
        <v>24418.159015000001</v>
      </c>
      <c r="D890" s="57" t="s">
        <v>4</v>
      </c>
      <c r="E890" s="57" t="s">
        <v>107</v>
      </c>
    </row>
    <row r="891" spans="1:5" x14ac:dyDescent="0.25">
      <c r="A891" s="57" t="s">
        <v>106</v>
      </c>
      <c r="B891" s="57" t="s">
        <v>40</v>
      </c>
      <c r="C891" s="58">
        <v>13723.2814583</v>
      </c>
      <c r="D891" s="57" t="s">
        <v>4</v>
      </c>
      <c r="E891" s="57" t="s">
        <v>107</v>
      </c>
    </row>
    <row r="892" spans="1:5" x14ac:dyDescent="0.25">
      <c r="A892" s="57" t="s">
        <v>106</v>
      </c>
      <c r="B892" s="57" t="s">
        <v>40</v>
      </c>
      <c r="C892" s="58">
        <v>2284.8084452200001</v>
      </c>
      <c r="D892" s="57" t="s">
        <v>4</v>
      </c>
      <c r="E892" s="57" t="s">
        <v>107</v>
      </c>
    </row>
    <row r="893" spans="1:5" x14ac:dyDescent="0.25">
      <c r="A893" s="57" t="s">
        <v>106</v>
      </c>
      <c r="B893" s="57" t="s">
        <v>40</v>
      </c>
      <c r="C893" s="58">
        <v>18539.095422999999</v>
      </c>
      <c r="D893" s="57" t="s">
        <v>4</v>
      </c>
      <c r="E893" s="57" t="s">
        <v>107</v>
      </c>
    </row>
    <row r="894" spans="1:5" x14ac:dyDescent="0.25">
      <c r="A894" s="57" t="s">
        <v>106</v>
      </c>
      <c r="B894" s="57" t="s">
        <v>40</v>
      </c>
      <c r="C894" s="58">
        <v>32797.586578499999</v>
      </c>
      <c r="D894" s="57" t="s">
        <v>4</v>
      </c>
      <c r="E894" s="57" t="s">
        <v>107</v>
      </c>
    </row>
    <row r="895" spans="1:5" x14ac:dyDescent="0.25">
      <c r="A895" s="57" t="s">
        <v>106</v>
      </c>
      <c r="B895" s="57" t="s">
        <v>40</v>
      </c>
      <c r="C895" s="58">
        <v>60382.373358899997</v>
      </c>
      <c r="D895" s="57" t="s">
        <v>4</v>
      </c>
      <c r="E895" s="57" t="s">
        <v>107</v>
      </c>
    </row>
    <row r="896" spans="1:5" x14ac:dyDescent="0.25">
      <c r="A896" s="57" t="s">
        <v>106</v>
      </c>
      <c r="B896" s="57" t="s">
        <v>40</v>
      </c>
      <c r="C896" s="58">
        <v>2222873.5160599998</v>
      </c>
      <c r="D896" s="57" t="s">
        <v>4</v>
      </c>
      <c r="E896" s="57" t="s">
        <v>107</v>
      </c>
    </row>
    <row r="897" spans="1:5" x14ac:dyDescent="0.25">
      <c r="A897" s="57" t="s">
        <v>106</v>
      </c>
      <c r="B897" s="57" t="s">
        <v>40</v>
      </c>
      <c r="C897" s="58">
        <v>42186.139010500003</v>
      </c>
      <c r="D897" s="57" t="s">
        <v>4</v>
      </c>
      <c r="E897" s="57" t="s">
        <v>107</v>
      </c>
    </row>
    <row r="898" spans="1:5" x14ac:dyDescent="0.25">
      <c r="A898" s="57" t="s">
        <v>106</v>
      </c>
      <c r="B898" s="57" t="s">
        <v>40</v>
      </c>
      <c r="C898" s="58">
        <v>38187.409440000003</v>
      </c>
      <c r="D898" s="57" t="s">
        <v>4</v>
      </c>
      <c r="E898" s="57" t="s">
        <v>107</v>
      </c>
    </row>
    <row r="899" spans="1:5" x14ac:dyDescent="0.25">
      <c r="A899" s="57" t="s">
        <v>106</v>
      </c>
      <c r="B899" s="57" t="s">
        <v>40</v>
      </c>
      <c r="C899" s="58">
        <v>1407530.8378099999</v>
      </c>
      <c r="D899" s="57" t="s">
        <v>4</v>
      </c>
      <c r="E899" s="57" t="s">
        <v>107</v>
      </c>
    </row>
    <row r="900" spans="1:5" x14ac:dyDescent="0.25">
      <c r="A900" s="57" t="s">
        <v>106</v>
      </c>
      <c r="B900" s="57" t="s">
        <v>40</v>
      </c>
      <c r="C900" s="58">
        <v>26574.086949500001</v>
      </c>
      <c r="D900" s="57" t="s">
        <v>4</v>
      </c>
      <c r="E900" s="57" t="s">
        <v>107</v>
      </c>
    </row>
    <row r="901" spans="1:5" x14ac:dyDescent="0.25">
      <c r="A901" s="57" t="s">
        <v>106</v>
      </c>
      <c r="B901" s="57" t="s">
        <v>40</v>
      </c>
      <c r="C901" s="58">
        <v>13289.504056899999</v>
      </c>
      <c r="D901" s="57" t="s">
        <v>4</v>
      </c>
      <c r="E901" s="57" t="s">
        <v>107</v>
      </c>
    </row>
    <row r="902" spans="1:5" x14ac:dyDescent="0.25">
      <c r="A902" s="57" t="s">
        <v>106</v>
      </c>
      <c r="B902" s="57" t="s">
        <v>40</v>
      </c>
      <c r="C902" s="58">
        <v>14373.1663591</v>
      </c>
      <c r="D902" s="57" t="s">
        <v>4</v>
      </c>
      <c r="E902" s="57" t="s">
        <v>107</v>
      </c>
    </row>
    <row r="903" spans="1:5" x14ac:dyDescent="0.25">
      <c r="A903" s="57" t="s">
        <v>106</v>
      </c>
      <c r="B903" s="57" t="s">
        <v>40</v>
      </c>
      <c r="C903" s="58">
        <v>23659.698811099999</v>
      </c>
      <c r="D903" s="57" t="s">
        <v>4</v>
      </c>
      <c r="E903" s="57" t="s">
        <v>107</v>
      </c>
    </row>
    <row r="904" spans="1:5" x14ac:dyDescent="0.25">
      <c r="A904" s="57" t="s">
        <v>106</v>
      </c>
      <c r="B904" s="57" t="s">
        <v>40</v>
      </c>
      <c r="C904" s="58">
        <v>7972.2930821</v>
      </c>
      <c r="D904" s="57" t="s">
        <v>4</v>
      </c>
      <c r="E904" s="57" t="s">
        <v>107</v>
      </c>
    </row>
    <row r="905" spans="1:5" x14ac:dyDescent="0.25">
      <c r="A905" s="57" t="s">
        <v>106</v>
      </c>
      <c r="B905" s="57" t="s">
        <v>40</v>
      </c>
      <c r="C905" s="58">
        <v>559001.74046999996</v>
      </c>
      <c r="D905" s="57" t="s">
        <v>4</v>
      </c>
      <c r="E905" s="57" t="s">
        <v>107</v>
      </c>
    </row>
    <row r="906" spans="1:5" x14ac:dyDescent="0.25">
      <c r="A906" s="57" t="s">
        <v>106</v>
      </c>
      <c r="B906" s="57" t="s">
        <v>40</v>
      </c>
      <c r="C906" s="58">
        <v>233454.05223299999</v>
      </c>
      <c r="D906" s="57" t="s">
        <v>4</v>
      </c>
      <c r="E906" s="57" t="s">
        <v>107</v>
      </c>
    </row>
    <row r="907" spans="1:5" x14ac:dyDescent="0.25">
      <c r="A907" s="57" t="s">
        <v>106</v>
      </c>
      <c r="B907" s="57" t="s">
        <v>40</v>
      </c>
      <c r="C907" s="58">
        <v>9046.7053862600005</v>
      </c>
      <c r="D907" s="57" t="s">
        <v>4</v>
      </c>
      <c r="E907" s="57" t="s">
        <v>107</v>
      </c>
    </row>
    <row r="908" spans="1:5" x14ac:dyDescent="0.25">
      <c r="A908" s="57" t="s">
        <v>106</v>
      </c>
      <c r="B908" s="57" t="s">
        <v>40</v>
      </c>
      <c r="C908" s="58">
        <v>2580.9395837299999</v>
      </c>
      <c r="D908" s="57" t="s">
        <v>4</v>
      </c>
      <c r="E908" s="57" t="s">
        <v>107</v>
      </c>
    </row>
    <row r="909" spans="1:5" x14ac:dyDescent="0.25">
      <c r="A909" s="57" t="s">
        <v>106</v>
      </c>
      <c r="B909" s="57" t="s">
        <v>40</v>
      </c>
      <c r="C909" s="58">
        <v>8950.3794837900004</v>
      </c>
      <c r="D909" s="57" t="s">
        <v>4</v>
      </c>
      <c r="E909" s="57" t="s">
        <v>107</v>
      </c>
    </row>
    <row r="910" spans="1:5" x14ac:dyDescent="0.25">
      <c r="A910" s="57" t="s">
        <v>106</v>
      </c>
      <c r="B910" s="57" t="s">
        <v>40</v>
      </c>
      <c r="C910" s="58">
        <v>2308.6939100499999</v>
      </c>
      <c r="D910" s="57" t="s">
        <v>4</v>
      </c>
      <c r="E910" s="57" t="s">
        <v>107</v>
      </c>
    </row>
    <row r="911" spans="1:5" x14ac:dyDescent="0.25">
      <c r="A911" s="57" t="s">
        <v>106</v>
      </c>
      <c r="B911" s="57" t="s">
        <v>40</v>
      </c>
      <c r="C911" s="58">
        <v>24049.467124999999</v>
      </c>
      <c r="D911" s="57" t="s">
        <v>4</v>
      </c>
      <c r="E911" s="57" t="s">
        <v>107</v>
      </c>
    </row>
    <row r="912" spans="1:5" x14ac:dyDescent="0.25">
      <c r="A912" s="57" t="s">
        <v>106</v>
      </c>
      <c r="B912" s="57" t="s">
        <v>40</v>
      </c>
      <c r="C912" s="58">
        <v>9623.7179158599993</v>
      </c>
      <c r="D912" s="57" t="s">
        <v>1</v>
      </c>
      <c r="E912" s="57" t="s">
        <v>107</v>
      </c>
    </row>
    <row r="913" spans="1:5" x14ac:dyDescent="0.25">
      <c r="A913" s="57" t="s">
        <v>106</v>
      </c>
      <c r="B913" s="57" t="s">
        <v>40</v>
      </c>
      <c r="C913" s="58">
        <v>1133480.3498500001</v>
      </c>
      <c r="D913" s="57" t="s">
        <v>4</v>
      </c>
      <c r="E913" s="57" t="s">
        <v>107</v>
      </c>
    </row>
    <row r="914" spans="1:5" x14ac:dyDescent="0.25">
      <c r="A914" s="57" t="s">
        <v>106</v>
      </c>
      <c r="B914" s="57" t="s">
        <v>40</v>
      </c>
      <c r="C914" s="58">
        <v>111953.288747</v>
      </c>
      <c r="D914" s="57" t="s">
        <v>4</v>
      </c>
      <c r="E914" s="57" t="s">
        <v>107</v>
      </c>
    </row>
    <row r="915" spans="1:5" x14ac:dyDescent="0.25">
      <c r="A915" s="57" t="s">
        <v>106</v>
      </c>
      <c r="B915" s="57" t="s">
        <v>40</v>
      </c>
      <c r="C915" s="58">
        <v>1218700.76516</v>
      </c>
      <c r="D915" s="57" t="s">
        <v>4</v>
      </c>
      <c r="E915" s="57" t="s">
        <v>107</v>
      </c>
    </row>
    <row r="916" spans="1:5" x14ac:dyDescent="0.25">
      <c r="A916" s="57" t="s">
        <v>106</v>
      </c>
      <c r="B916" s="57" t="s">
        <v>40</v>
      </c>
      <c r="C916" s="58">
        <v>220040.99321499999</v>
      </c>
      <c r="D916" s="57" t="s">
        <v>4</v>
      </c>
      <c r="E916" s="57" t="s">
        <v>107</v>
      </c>
    </row>
    <row r="917" spans="1:5" x14ac:dyDescent="0.25">
      <c r="A917" s="57" t="s">
        <v>106</v>
      </c>
      <c r="B917" s="57" t="s">
        <v>40</v>
      </c>
      <c r="C917" s="58">
        <v>81119.344684199998</v>
      </c>
      <c r="D917" s="57" t="s">
        <v>4</v>
      </c>
      <c r="E917" s="57" t="s">
        <v>107</v>
      </c>
    </row>
    <row r="918" spans="1:5" x14ac:dyDescent="0.25">
      <c r="A918" s="57" t="s">
        <v>106</v>
      </c>
      <c r="B918" s="57" t="s">
        <v>40</v>
      </c>
      <c r="C918" s="58">
        <v>119914.691095</v>
      </c>
      <c r="D918" s="57" t="s">
        <v>4</v>
      </c>
      <c r="E918" s="57" t="s">
        <v>107</v>
      </c>
    </row>
    <row r="919" spans="1:5" x14ac:dyDescent="0.25">
      <c r="A919" s="57" t="s">
        <v>106</v>
      </c>
      <c r="B919" s="57" t="s">
        <v>40</v>
      </c>
      <c r="C919" s="58">
        <v>10732.925609399999</v>
      </c>
      <c r="D919" s="57" t="s">
        <v>4</v>
      </c>
      <c r="E919" s="57" t="s">
        <v>107</v>
      </c>
    </row>
    <row r="920" spans="1:5" x14ac:dyDescent="0.25">
      <c r="A920" s="57" t="s">
        <v>106</v>
      </c>
      <c r="B920" s="57" t="s">
        <v>40</v>
      </c>
      <c r="C920" s="58">
        <v>13639.2196033</v>
      </c>
      <c r="D920" s="57" t="s">
        <v>4</v>
      </c>
      <c r="E920" s="57" t="s">
        <v>107</v>
      </c>
    </row>
    <row r="921" spans="1:5" x14ac:dyDescent="0.25">
      <c r="A921" s="57" t="s">
        <v>106</v>
      </c>
      <c r="B921" s="57" t="s">
        <v>40</v>
      </c>
      <c r="C921" s="58">
        <v>124018.477031</v>
      </c>
      <c r="D921" s="57" t="s">
        <v>4</v>
      </c>
      <c r="E921" s="57" t="s">
        <v>107</v>
      </c>
    </row>
    <row r="922" spans="1:5" x14ac:dyDescent="0.25">
      <c r="A922" s="57" t="s">
        <v>106</v>
      </c>
      <c r="B922" s="57" t="s">
        <v>40</v>
      </c>
      <c r="C922" s="58">
        <v>81269.856840699998</v>
      </c>
      <c r="D922" s="57" t="s">
        <v>4</v>
      </c>
      <c r="E922" s="57" t="s">
        <v>107</v>
      </c>
    </row>
    <row r="923" spans="1:5" x14ac:dyDescent="0.25">
      <c r="A923" s="57" t="s">
        <v>106</v>
      </c>
      <c r="B923" s="57" t="s">
        <v>40</v>
      </c>
      <c r="C923" s="58">
        <v>1296130.55112</v>
      </c>
      <c r="D923" s="57" t="s">
        <v>4</v>
      </c>
      <c r="E923" s="57" t="s">
        <v>107</v>
      </c>
    </row>
    <row r="924" spans="1:5" x14ac:dyDescent="0.25">
      <c r="A924" s="57" t="s">
        <v>106</v>
      </c>
      <c r="B924" s="57" t="s">
        <v>40</v>
      </c>
      <c r="C924" s="58">
        <v>122936.44751699999</v>
      </c>
      <c r="D924" s="57" t="s">
        <v>15</v>
      </c>
      <c r="E924" s="57" t="s">
        <v>106</v>
      </c>
    </row>
    <row r="925" spans="1:5" x14ac:dyDescent="0.25">
      <c r="A925" s="57" t="s">
        <v>106</v>
      </c>
      <c r="B925" s="57" t="s">
        <v>40</v>
      </c>
      <c r="C925" s="58">
        <v>7193.3980468399996</v>
      </c>
      <c r="D925" s="57" t="s">
        <v>14</v>
      </c>
      <c r="E925" s="57" t="s">
        <v>106</v>
      </c>
    </row>
    <row r="926" spans="1:5" x14ac:dyDescent="0.25">
      <c r="A926" s="57" t="s">
        <v>106</v>
      </c>
      <c r="B926" s="57" t="s">
        <v>40</v>
      </c>
      <c r="C926" s="58">
        <v>538.32391316799999</v>
      </c>
      <c r="D926" s="57" t="s">
        <v>15</v>
      </c>
      <c r="E926" s="57" t="s">
        <v>106</v>
      </c>
    </row>
    <row r="927" spans="1:5" x14ac:dyDescent="0.25">
      <c r="A927" s="57" t="s">
        <v>106</v>
      </c>
      <c r="B927" s="57" t="s">
        <v>40</v>
      </c>
      <c r="C927" s="58">
        <v>111926.391665</v>
      </c>
      <c r="D927" s="57" t="s">
        <v>14</v>
      </c>
      <c r="E927" s="57" t="s">
        <v>106</v>
      </c>
    </row>
    <row r="928" spans="1:5" x14ac:dyDescent="0.25">
      <c r="A928" s="57" t="s">
        <v>106</v>
      </c>
      <c r="B928" s="57" t="s">
        <v>40</v>
      </c>
      <c r="C928" s="58">
        <v>1690.0580126100001</v>
      </c>
      <c r="D928" s="57" t="s">
        <v>15</v>
      </c>
      <c r="E928" s="57" t="s">
        <v>106</v>
      </c>
    </row>
    <row r="929" spans="1:5" x14ac:dyDescent="0.25">
      <c r="A929" s="57" t="s">
        <v>106</v>
      </c>
      <c r="B929" s="57" t="s">
        <v>40</v>
      </c>
      <c r="C929" s="58">
        <v>9832.8490702800009</v>
      </c>
      <c r="D929" s="57" t="s">
        <v>14</v>
      </c>
      <c r="E929" s="57" t="s">
        <v>106</v>
      </c>
    </row>
    <row r="930" spans="1:5" x14ac:dyDescent="0.25">
      <c r="A930" s="57" t="s">
        <v>106</v>
      </c>
      <c r="B930" s="57" t="s">
        <v>40</v>
      </c>
      <c r="C930" s="58">
        <v>81279.389658</v>
      </c>
      <c r="D930" s="57" t="s">
        <v>14</v>
      </c>
      <c r="E930" s="57" t="s">
        <v>106</v>
      </c>
    </row>
    <row r="931" spans="1:5" x14ac:dyDescent="0.25">
      <c r="A931" s="57" t="s">
        <v>106</v>
      </c>
      <c r="B931" s="57" t="s">
        <v>40</v>
      </c>
      <c r="C931" s="58">
        <v>23166.300516700001</v>
      </c>
      <c r="D931" s="57" t="s">
        <v>14</v>
      </c>
      <c r="E931" s="57" t="s">
        <v>106</v>
      </c>
    </row>
    <row r="932" spans="1:5" x14ac:dyDescent="0.25">
      <c r="A932" s="57" t="s">
        <v>106</v>
      </c>
      <c r="B932" s="57" t="s">
        <v>40</v>
      </c>
      <c r="C932" s="58">
        <v>3090.7533393499998</v>
      </c>
      <c r="D932" s="57" t="s">
        <v>14</v>
      </c>
      <c r="E932" s="57" t="s">
        <v>106</v>
      </c>
    </row>
    <row r="933" spans="1:5" x14ac:dyDescent="0.25">
      <c r="A933" s="57" t="s">
        <v>106</v>
      </c>
      <c r="B933" s="57" t="s">
        <v>40</v>
      </c>
      <c r="C933" s="58">
        <v>5217.1982797700002</v>
      </c>
      <c r="D933" s="57" t="s">
        <v>14</v>
      </c>
      <c r="E933" s="57" t="s">
        <v>106</v>
      </c>
    </row>
    <row r="934" spans="1:5" x14ac:dyDescent="0.25">
      <c r="A934" s="57" t="s">
        <v>106</v>
      </c>
      <c r="B934" s="57" t="s">
        <v>40</v>
      </c>
      <c r="C934" s="58">
        <v>5295.0195691199997</v>
      </c>
      <c r="D934" s="57" t="s">
        <v>14</v>
      </c>
      <c r="E934" s="57" t="s">
        <v>106</v>
      </c>
    </row>
    <row r="935" spans="1:5" x14ac:dyDescent="0.25">
      <c r="A935" s="57" t="s">
        <v>106</v>
      </c>
      <c r="B935" s="57" t="s">
        <v>40</v>
      </c>
      <c r="C935" s="58">
        <v>6520.9154731299996</v>
      </c>
      <c r="D935" s="57" t="s">
        <v>14</v>
      </c>
      <c r="E935" s="57" t="s">
        <v>106</v>
      </c>
    </row>
    <row r="936" spans="1:5" x14ac:dyDescent="0.25">
      <c r="A936" s="57" t="s">
        <v>106</v>
      </c>
      <c r="B936" s="57" t="s">
        <v>40</v>
      </c>
      <c r="C936" s="58">
        <v>13033.982405500001</v>
      </c>
      <c r="D936" s="57" t="s">
        <v>10</v>
      </c>
      <c r="E936" s="57" t="s">
        <v>107</v>
      </c>
    </row>
    <row r="937" spans="1:5" x14ac:dyDescent="0.25">
      <c r="A937" s="57" t="s">
        <v>106</v>
      </c>
      <c r="B937" s="57" t="s">
        <v>40</v>
      </c>
      <c r="C937" s="58">
        <v>50544.941891499999</v>
      </c>
      <c r="D937" s="57" t="s">
        <v>14</v>
      </c>
      <c r="E937" s="57" t="s">
        <v>107</v>
      </c>
    </row>
    <row r="938" spans="1:5" x14ac:dyDescent="0.25">
      <c r="A938" s="57" t="s">
        <v>106</v>
      </c>
      <c r="B938" s="57" t="s">
        <v>40</v>
      </c>
      <c r="C938" s="58">
        <v>38060.664205399997</v>
      </c>
      <c r="D938" s="57" t="s">
        <v>14</v>
      </c>
      <c r="E938" s="57" t="s">
        <v>107</v>
      </c>
    </row>
    <row r="939" spans="1:5" x14ac:dyDescent="0.25">
      <c r="A939" s="57" t="s">
        <v>106</v>
      </c>
      <c r="B939" s="57" t="s">
        <v>40</v>
      </c>
      <c r="C939" s="58">
        <v>34244.354211099999</v>
      </c>
      <c r="D939" s="57" t="s">
        <v>15</v>
      </c>
      <c r="E939" s="57" t="s">
        <v>106</v>
      </c>
    </row>
    <row r="940" spans="1:5" x14ac:dyDescent="0.25">
      <c r="A940" s="57" t="s">
        <v>106</v>
      </c>
      <c r="B940" s="57" t="s">
        <v>40</v>
      </c>
      <c r="C940" s="58">
        <v>10439.5482379</v>
      </c>
      <c r="D940" s="57" t="s">
        <v>15</v>
      </c>
      <c r="E940" s="57" t="s">
        <v>106</v>
      </c>
    </row>
    <row r="941" spans="1:5" x14ac:dyDescent="0.25">
      <c r="A941" s="57" t="s">
        <v>106</v>
      </c>
      <c r="B941" s="57" t="s">
        <v>40</v>
      </c>
      <c r="C941" s="58">
        <v>5429163.3821400004</v>
      </c>
      <c r="D941" s="57" t="s">
        <v>15</v>
      </c>
      <c r="E941" s="57" t="s">
        <v>107</v>
      </c>
    </row>
    <row r="942" spans="1:5" x14ac:dyDescent="0.25">
      <c r="A942" s="57" t="s">
        <v>106</v>
      </c>
      <c r="B942" s="57" t="s">
        <v>40</v>
      </c>
      <c r="C942" s="58">
        <v>43586466.223399997</v>
      </c>
      <c r="D942" s="57" t="s">
        <v>15</v>
      </c>
      <c r="E942" s="57" t="s">
        <v>106</v>
      </c>
    </row>
    <row r="943" spans="1:5" x14ac:dyDescent="0.25">
      <c r="A943" s="57" t="s">
        <v>106</v>
      </c>
      <c r="B943" s="57" t="s">
        <v>40</v>
      </c>
      <c r="C943" s="58">
        <v>1610716.1069799999</v>
      </c>
      <c r="D943" s="57" t="s">
        <v>12</v>
      </c>
      <c r="E943" s="57" t="s">
        <v>106</v>
      </c>
    </row>
    <row r="944" spans="1:5" x14ac:dyDescent="0.25">
      <c r="A944" s="57" t="s">
        <v>106</v>
      </c>
      <c r="B944" s="57" t="s">
        <v>40</v>
      </c>
      <c r="C944" s="58">
        <v>26775.360107500001</v>
      </c>
      <c r="D944" s="57" t="s">
        <v>10</v>
      </c>
      <c r="E944" s="57" t="s">
        <v>106</v>
      </c>
    </row>
    <row r="945" spans="1:5" x14ac:dyDescent="0.25">
      <c r="A945" s="57" t="s">
        <v>106</v>
      </c>
      <c r="B945" s="57" t="s">
        <v>40</v>
      </c>
      <c r="C945" s="58">
        <v>27943.3630724</v>
      </c>
      <c r="D945" s="57" t="s">
        <v>10</v>
      </c>
      <c r="E945" s="57" t="s">
        <v>106</v>
      </c>
    </row>
    <row r="946" spans="1:5" x14ac:dyDescent="0.25">
      <c r="A946" s="57" t="s">
        <v>106</v>
      </c>
      <c r="B946" s="57" t="s">
        <v>40</v>
      </c>
      <c r="C946" s="58">
        <v>7381.7835836699996</v>
      </c>
      <c r="D946" s="57" t="s">
        <v>10</v>
      </c>
      <c r="E946" s="57" t="s">
        <v>106</v>
      </c>
    </row>
    <row r="947" spans="1:5" x14ac:dyDescent="0.25">
      <c r="A947" s="57" t="s">
        <v>106</v>
      </c>
      <c r="B947" s="57" t="s">
        <v>40</v>
      </c>
      <c r="C947" s="58">
        <v>18571.5855816</v>
      </c>
      <c r="D947" s="57" t="s">
        <v>14</v>
      </c>
      <c r="E947" s="57" t="s">
        <v>106</v>
      </c>
    </row>
    <row r="948" spans="1:5" x14ac:dyDescent="0.25">
      <c r="A948" s="57" t="s">
        <v>106</v>
      </c>
      <c r="B948" s="57" t="s">
        <v>40</v>
      </c>
      <c r="C948" s="58">
        <v>1997.2106475800001</v>
      </c>
      <c r="D948" s="57" t="s">
        <v>15</v>
      </c>
      <c r="E948" s="57" t="s">
        <v>106</v>
      </c>
    </row>
    <row r="949" spans="1:5" x14ac:dyDescent="0.25">
      <c r="A949" s="57" t="s">
        <v>106</v>
      </c>
      <c r="B949" s="57" t="s">
        <v>40</v>
      </c>
      <c r="C949" s="58">
        <v>11371.44656</v>
      </c>
      <c r="D949" s="57" t="s">
        <v>14</v>
      </c>
      <c r="E949" s="57" t="s">
        <v>106</v>
      </c>
    </row>
    <row r="950" spans="1:5" x14ac:dyDescent="0.25">
      <c r="A950" s="57" t="s">
        <v>106</v>
      </c>
      <c r="B950" s="57" t="s">
        <v>40</v>
      </c>
      <c r="C950" s="58">
        <v>5805.7454623200001</v>
      </c>
      <c r="D950" s="57" t="s">
        <v>14</v>
      </c>
      <c r="E950" s="57" t="s">
        <v>106</v>
      </c>
    </row>
    <row r="951" spans="1:5" x14ac:dyDescent="0.25">
      <c r="A951" s="57" t="s">
        <v>106</v>
      </c>
      <c r="B951" s="57" t="s">
        <v>40</v>
      </c>
      <c r="C951" s="58">
        <v>9288.7022792200005</v>
      </c>
      <c r="D951" s="57" t="s">
        <v>14</v>
      </c>
      <c r="E951" s="57" t="s">
        <v>106</v>
      </c>
    </row>
    <row r="952" spans="1:5" x14ac:dyDescent="0.25">
      <c r="A952" s="57" t="s">
        <v>106</v>
      </c>
      <c r="B952" s="57" t="s">
        <v>40</v>
      </c>
      <c r="C952" s="58">
        <v>69069.529162699997</v>
      </c>
      <c r="D952" s="57" t="s">
        <v>14</v>
      </c>
      <c r="E952" s="57" t="s">
        <v>106</v>
      </c>
    </row>
    <row r="953" spans="1:5" x14ac:dyDescent="0.25">
      <c r="A953" s="57" t="s">
        <v>106</v>
      </c>
      <c r="B953" s="57" t="s">
        <v>40</v>
      </c>
      <c r="C953" s="58">
        <v>138196.60303699999</v>
      </c>
      <c r="D953" s="57" t="s">
        <v>14</v>
      </c>
      <c r="E953" s="57" t="s">
        <v>106</v>
      </c>
    </row>
    <row r="954" spans="1:5" x14ac:dyDescent="0.25">
      <c r="A954" s="57" t="s">
        <v>106</v>
      </c>
      <c r="B954" s="57" t="s">
        <v>40</v>
      </c>
      <c r="C954" s="58">
        <v>25317.50171</v>
      </c>
      <c r="D954" s="57" t="s">
        <v>4</v>
      </c>
      <c r="E954" s="57" t="s">
        <v>107</v>
      </c>
    </row>
    <row r="955" spans="1:5" x14ac:dyDescent="0.25">
      <c r="A955" s="57" t="s">
        <v>106</v>
      </c>
      <c r="B955" s="57" t="s">
        <v>40</v>
      </c>
      <c r="C955" s="58">
        <v>400.788299381</v>
      </c>
      <c r="D955" s="57" t="s">
        <v>15</v>
      </c>
      <c r="E955" s="57" t="s">
        <v>106</v>
      </c>
    </row>
    <row r="956" spans="1:5" x14ac:dyDescent="0.25">
      <c r="A956" s="57" t="s">
        <v>106</v>
      </c>
      <c r="B956" s="57" t="s">
        <v>40</v>
      </c>
      <c r="C956" s="58">
        <v>6230.2404142400001</v>
      </c>
      <c r="D956" s="57" t="s">
        <v>14</v>
      </c>
      <c r="E956" s="57" t="s">
        <v>106</v>
      </c>
    </row>
    <row r="957" spans="1:5" x14ac:dyDescent="0.25">
      <c r="A957" s="57" t="s">
        <v>106</v>
      </c>
      <c r="B957" s="57" t="s">
        <v>40</v>
      </c>
      <c r="C957" s="58">
        <v>20806.048187299999</v>
      </c>
      <c r="D957" s="57" t="s">
        <v>15</v>
      </c>
      <c r="E957" s="57" t="s">
        <v>106</v>
      </c>
    </row>
    <row r="958" spans="1:5" x14ac:dyDescent="0.25">
      <c r="A958" s="57" t="s">
        <v>106</v>
      </c>
      <c r="B958" s="57" t="s">
        <v>40</v>
      </c>
      <c r="C958" s="58">
        <v>36578.797085300001</v>
      </c>
      <c r="D958" s="57" t="s">
        <v>15</v>
      </c>
      <c r="E958" s="57" t="s">
        <v>106</v>
      </c>
    </row>
    <row r="959" spans="1:5" x14ac:dyDescent="0.25">
      <c r="A959" s="57" t="s">
        <v>106</v>
      </c>
      <c r="B959" s="57" t="s">
        <v>40</v>
      </c>
      <c r="C959" s="58">
        <v>7681.4699245900001</v>
      </c>
      <c r="D959" s="57" t="s">
        <v>15</v>
      </c>
      <c r="E959" s="57" t="s">
        <v>106</v>
      </c>
    </row>
    <row r="960" spans="1:5" x14ac:dyDescent="0.25">
      <c r="A960" s="57" t="s">
        <v>106</v>
      </c>
      <c r="B960" s="57" t="s">
        <v>40</v>
      </c>
      <c r="C960" s="58">
        <v>8247.0121828400006</v>
      </c>
      <c r="D960" s="57" t="s">
        <v>15</v>
      </c>
      <c r="E960" s="57" t="s">
        <v>106</v>
      </c>
    </row>
    <row r="961" spans="1:5" x14ac:dyDescent="0.25">
      <c r="A961" s="57" t="s">
        <v>106</v>
      </c>
      <c r="B961" s="57" t="s">
        <v>40</v>
      </c>
      <c r="C961" s="58">
        <v>4984.5587576999997</v>
      </c>
      <c r="D961" s="57" t="s">
        <v>15</v>
      </c>
      <c r="E961" s="57" t="s">
        <v>106</v>
      </c>
    </row>
    <row r="962" spans="1:5" x14ac:dyDescent="0.25">
      <c r="A962" s="57" t="s">
        <v>106</v>
      </c>
      <c r="B962" s="57" t="s">
        <v>40</v>
      </c>
      <c r="C962" s="58">
        <v>789109.36918000004</v>
      </c>
      <c r="D962" s="57" t="s">
        <v>14</v>
      </c>
      <c r="E962" s="57" t="s">
        <v>106</v>
      </c>
    </row>
    <row r="963" spans="1:5" x14ac:dyDescent="0.25">
      <c r="A963" s="57" t="s">
        <v>106</v>
      </c>
      <c r="B963" s="57" t="s">
        <v>40</v>
      </c>
      <c r="C963" s="58">
        <v>11089.4958642</v>
      </c>
      <c r="D963" s="57" t="s">
        <v>14</v>
      </c>
      <c r="E963" s="57" t="s">
        <v>106</v>
      </c>
    </row>
    <row r="964" spans="1:5" x14ac:dyDescent="0.25">
      <c r="A964" s="57" t="s">
        <v>106</v>
      </c>
      <c r="B964" s="57" t="s">
        <v>40</v>
      </c>
      <c r="C964" s="58">
        <v>35492.261666899998</v>
      </c>
      <c r="D964" s="57" t="s">
        <v>1</v>
      </c>
      <c r="E964" s="57" t="s">
        <v>107</v>
      </c>
    </row>
    <row r="965" spans="1:5" x14ac:dyDescent="0.25">
      <c r="A965" s="57" t="s">
        <v>106</v>
      </c>
      <c r="B965" s="57" t="s">
        <v>40</v>
      </c>
      <c r="C965" s="58">
        <v>15836.929494399999</v>
      </c>
      <c r="D965" s="57" t="s">
        <v>1</v>
      </c>
      <c r="E965" s="57" t="s">
        <v>107</v>
      </c>
    </row>
    <row r="966" spans="1:5" x14ac:dyDescent="0.25">
      <c r="A966" s="57" t="s">
        <v>106</v>
      </c>
      <c r="B966" s="57" t="s">
        <v>40</v>
      </c>
      <c r="C966" s="58">
        <v>4787.9227469899997</v>
      </c>
      <c r="D966" s="57" t="s">
        <v>15</v>
      </c>
      <c r="E966" s="57" t="s">
        <v>107</v>
      </c>
    </row>
    <row r="967" spans="1:5" x14ac:dyDescent="0.25">
      <c r="A967" s="57" t="s">
        <v>106</v>
      </c>
      <c r="B967" s="57" t="s">
        <v>40</v>
      </c>
      <c r="C967" s="58">
        <v>142786.92620799999</v>
      </c>
      <c r="D967" s="57" t="s">
        <v>10</v>
      </c>
      <c r="E967" s="57" t="s">
        <v>107</v>
      </c>
    </row>
    <row r="968" spans="1:5" x14ac:dyDescent="0.25">
      <c r="A968" s="57" t="s">
        <v>106</v>
      </c>
      <c r="B968" s="57" t="s">
        <v>40</v>
      </c>
      <c r="C968" s="58">
        <v>80307.995636799998</v>
      </c>
      <c r="D968" s="57" t="s">
        <v>10</v>
      </c>
      <c r="E968" s="57" t="s">
        <v>107</v>
      </c>
    </row>
    <row r="969" spans="1:5" x14ac:dyDescent="0.25">
      <c r="A969" s="57" t="s">
        <v>106</v>
      </c>
      <c r="B969" s="57" t="s">
        <v>40</v>
      </c>
      <c r="C969" s="58">
        <v>442915.472672</v>
      </c>
      <c r="D969" s="57" t="s">
        <v>6</v>
      </c>
      <c r="E969" s="57" t="s">
        <v>107</v>
      </c>
    </row>
    <row r="970" spans="1:5" x14ac:dyDescent="0.25">
      <c r="A970" s="57" t="s">
        <v>106</v>
      </c>
      <c r="B970" s="57" t="s">
        <v>40</v>
      </c>
      <c r="C970" s="58">
        <v>761912.62985000003</v>
      </c>
      <c r="D970" s="57" t="s">
        <v>15</v>
      </c>
      <c r="E970" s="57" t="s">
        <v>107</v>
      </c>
    </row>
    <row r="971" spans="1:5" x14ac:dyDescent="0.25">
      <c r="A971" s="57" t="s">
        <v>106</v>
      </c>
      <c r="B971" s="57" t="s">
        <v>40</v>
      </c>
      <c r="C971" s="58">
        <v>133169.20312600001</v>
      </c>
      <c r="D971" s="57" t="s">
        <v>9</v>
      </c>
      <c r="E971" s="57" t="s">
        <v>107</v>
      </c>
    </row>
    <row r="972" spans="1:5" x14ac:dyDescent="0.25">
      <c r="A972" s="57" t="s">
        <v>106</v>
      </c>
      <c r="B972" s="57" t="s">
        <v>40</v>
      </c>
      <c r="C972" s="58">
        <v>62520.235449699998</v>
      </c>
      <c r="D972" s="57" t="s">
        <v>9</v>
      </c>
      <c r="E972" s="57" t="s">
        <v>107</v>
      </c>
    </row>
    <row r="973" spans="1:5" x14ac:dyDescent="0.25">
      <c r="A973" s="57" t="s">
        <v>106</v>
      </c>
      <c r="B973" s="57" t="s">
        <v>40</v>
      </c>
      <c r="C973" s="58">
        <v>7161970.6536800005</v>
      </c>
      <c r="D973" s="57" t="s">
        <v>15</v>
      </c>
      <c r="E973" s="57" t="s">
        <v>107</v>
      </c>
    </row>
    <row r="974" spans="1:5" x14ac:dyDescent="0.25">
      <c r="A974" s="57" t="s">
        <v>106</v>
      </c>
      <c r="B974" s="57" t="s">
        <v>40</v>
      </c>
      <c r="C974" s="58">
        <v>220806.574398</v>
      </c>
      <c r="D974" s="57" t="s">
        <v>10</v>
      </c>
      <c r="E974" s="57" t="s">
        <v>107</v>
      </c>
    </row>
    <row r="975" spans="1:5" x14ac:dyDescent="0.25">
      <c r="A975" s="57" t="s">
        <v>106</v>
      </c>
      <c r="B975" s="57" t="s">
        <v>40</v>
      </c>
      <c r="C975" s="58">
        <v>398296.294345</v>
      </c>
      <c r="D975" s="57" t="s">
        <v>9</v>
      </c>
      <c r="E975" s="57" t="s">
        <v>107</v>
      </c>
    </row>
    <row r="976" spans="1:5" x14ac:dyDescent="0.25">
      <c r="A976" s="57" t="s">
        <v>106</v>
      </c>
      <c r="B976" s="57" t="s">
        <v>40</v>
      </c>
      <c r="C976" s="58">
        <v>17620.4149186</v>
      </c>
      <c r="D976" s="57" t="s">
        <v>5</v>
      </c>
      <c r="E976" s="57" t="s">
        <v>107</v>
      </c>
    </row>
    <row r="977" spans="1:5" x14ac:dyDescent="0.25">
      <c r="A977" s="57" t="s">
        <v>106</v>
      </c>
      <c r="B977" s="57" t="s">
        <v>40</v>
      </c>
      <c r="C977" s="58">
        <v>65444.056857000003</v>
      </c>
      <c r="D977" s="57" t="s">
        <v>5</v>
      </c>
      <c r="E977" s="57" t="s">
        <v>107</v>
      </c>
    </row>
    <row r="978" spans="1:5" x14ac:dyDescent="0.25">
      <c r="A978" s="57" t="s">
        <v>106</v>
      </c>
      <c r="B978" s="57" t="s">
        <v>40</v>
      </c>
      <c r="C978" s="58">
        <v>105597.959787</v>
      </c>
      <c r="D978" s="57" t="s">
        <v>5</v>
      </c>
      <c r="E978" s="57" t="s">
        <v>107</v>
      </c>
    </row>
    <row r="979" spans="1:5" x14ac:dyDescent="0.25">
      <c r="A979" s="57" t="s">
        <v>106</v>
      </c>
      <c r="B979" s="57" t="s">
        <v>40</v>
      </c>
      <c r="C979" s="58">
        <v>9855.0644599299994</v>
      </c>
      <c r="D979" s="57" t="s">
        <v>5</v>
      </c>
      <c r="E979" s="57" t="s">
        <v>107</v>
      </c>
    </row>
    <row r="980" spans="1:5" x14ac:dyDescent="0.25">
      <c r="A980" s="57" t="s">
        <v>106</v>
      </c>
      <c r="B980" s="57" t="s">
        <v>40</v>
      </c>
      <c r="C980" s="58">
        <v>16069.312018099999</v>
      </c>
      <c r="D980" s="57" t="s">
        <v>10</v>
      </c>
      <c r="E980" s="57" t="s">
        <v>107</v>
      </c>
    </row>
    <row r="981" spans="1:5" x14ac:dyDescent="0.25">
      <c r="A981" s="57" t="s">
        <v>106</v>
      </c>
      <c r="B981" s="57" t="s">
        <v>40</v>
      </c>
      <c r="C981" s="58">
        <v>4951.4277064099997</v>
      </c>
      <c r="D981" s="57" t="s">
        <v>10</v>
      </c>
      <c r="E981" s="57" t="s">
        <v>107</v>
      </c>
    </row>
    <row r="982" spans="1:5" x14ac:dyDescent="0.25">
      <c r="A982" s="57" t="s">
        <v>106</v>
      </c>
      <c r="B982" s="57" t="s">
        <v>40</v>
      </c>
      <c r="C982" s="58">
        <v>346423.99088400003</v>
      </c>
      <c r="D982" s="57" t="s">
        <v>14</v>
      </c>
      <c r="E982" s="57" t="s">
        <v>107</v>
      </c>
    </row>
    <row r="983" spans="1:5" x14ac:dyDescent="0.25">
      <c r="A983" s="57" t="s">
        <v>106</v>
      </c>
      <c r="B983" s="57" t="s">
        <v>40</v>
      </c>
      <c r="C983" s="58">
        <v>12345.7394076</v>
      </c>
      <c r="D983" s="57" t="s">
        <v>14</v>
      </c>
      <c r="E983" s="57" t="s">
        <v>107</v>
      </c>
    </row>
    <row r="984" spans="1:5" x14ac:dyDescent="0.25">
      <c r="A984" s="57" t="s">
        <v>106</v>
      </c>
      <c r="B984" s="57" t="s">
        <v>40</v>
      </c>
      <c r="C984" s="58">
        <v>10589.670481499999</v>
      </c>
      <c r="D984" s="57" t="s">
        <v>14</v>
      </c>
      <c r="E984" s="57" t="s">
        <v>107</v>
      </c>
    </row>
    <row r="985" spans="1:5" x14ac:dyDescent="0.25">
      <c r="A985" s="57" t="s">
        <v>106</v>
      </c>
      <c r="B985" s="57" t="s">
        <v>40</v>
      </c>
      <c r="C985" s="58">
        <v>44463.462965699997</v>
      </c>
      <c r="D985" s="57" t="s">
        <v>14</v>
      </c>
      <c r="E985" s="57" t="s">
        <v>107</v>
      </c>
    </row>
    <row r="986" spans="1:5" x14ac:dyDescent="0.25">
      <c r="A986" s="57" t="s">
        <v>106</v>
      </c>
      <c r="B986" s="57" t="s">
        <v>40</v>
      </c>
      <c r="C986" s="58">
        <v>37103.670125199998</v>
      </c>
      <c r="D986" s="57" t="s">
        <v>14</v>
      </c>
      <c r="E986" s="57" t="s">
        <v>107</v>
      </c>
    </row>
    <row r="987" spans="1:5" x14ac:dyDescent="0.25">
      <c r="A987" s="57" t="s">
        <v>106</v>
      </c>
      <c r="B987" s="57" t="s">
        <v>40</v>
      </c>
      <c r="C987" s="58">
        <v>40856.325819999998</v>
      </c>
      <c r="D987" s="57" t="s">
        <v>14</v>
      </c>
      <c r="E987" s="57" t="s">
        <v>107</v>
      </c>
    </row>
    <row r="988" spans="1:5" x14ac:dyDescent="0.25">
      <c r="A988" s="57" t="s">
        <v>106</v>
      </c>
      <c r="B988" s="57" t="s">
        <v>40</v>
      </c>
      <c r="C988" s="58">
        <v>6543.7409922400002</v>
      </c>
      <c r="D988" s="57" t="s">
        <v>4</v>
      </c>
      <c r="E988" s="57" t="s">
        <v>107</v>
      </c>
    </row>
    <row r="989" spans="1:5" x14ac:dyDescent="0.25">
      <c r="A989" s="57" t="s">
        <v>106</v>
      </c>
      <c r="B989" s="57" t="s">
        <v>40</v>
      </c>
      <c r="C989" s="58">
        <v>165511.37293700001</v>
      </c>
      <c r="D989" s="57" t="s">
        <v>15</v>
      </c>
      <c r="E989" s="57" t="s">
        <v>107</v>
      </c>
    </row>
    <row r="990" spans="1:5" x14ac:dyDescent="0.25">
      <c r="A990" s="57" t="s">
        <v>106</v>
      </c>
      <c r="B990" s="57" t="s">
        <v>40</v>
      </c>
      <c r="C990" s="58">
        <v>54304.678983999998</v>
      </c>
      <c r="D990" s="57" t="s">
        <v>4</v>
      </c>
      <c r="E990" s="57" t="s">
        <v>107</v>
      </c>
    </row>
    <row r="991" spans="1:5" x14ac:dyDescent="0.25">
      <c r="A991" s="57" t="s">
        <v>106</v>
      </c>
      <c r="B991" s="57" t="s">
        <v>40</v>
      </c>
      <c r="C991" s="58">
        <v>8310.7850380599994</v>
      </c>
      <c r="D991" s="57" t="s">
        <v>4</v>
      </c>
      <c r="E991" s="57" t="s">
        <v>107</v>
      </c>
    </row>
    <row r="992" spans="1:5" x14ac:dyDescent="0.25">
      <c r="A992" s="57" t="s">
        <v>106</v>
      </c>
      <c r="B992" s="57" t="s">
        <v>40</v>
      </c>
      <c r="C992" s="58">
        <v>53461.091114900002</v>
      </c>
      <c r="D992" s="57" t="s">
        <v>4</v>
      </c>
      <c r="E992" s="57" t="s">
        <v>107</v>
      </c>
    </row>
    <row r="993" spans="1:8" x14ac:dyDescent="0.25">
      <c r="A993" s="57" t="s">
        <v>106</v>
      </c>
      <c r="B993" s="57" t="s">
        <v>40</v>
      </c>
      <c r="C993" s="58">
        <v>3380.0099382499998</v>
      </c>
      <c r="D993" s="57" t="s">
        <v>4</v>
      </c>
      <c r="E993" s="57" t="s">
        <v>107</v>
      </c>
      <c r="H993" s="60"/>
    </row>
    <row r="994" spans="1:8" x14ac:dyDescent="0.25">
      <c r="A994" s="57" t="s">
        <v>106</v>
      </c>
      <c r="B994" s="57" t="s">
        <v>40</v>
      </c>
      <c r="C994" s="58">
        <v>204579.41310800001</v>
      </c>
      <c r="D994" s="57" t="s">
        <v>4</v>
      </c>
      <c r="E994" s="57" t="s">
        <v>107</v>
      </c>
    </row>
    <row r="995" spans="1:8" x14ac:dyDescent="0.25">
      <c r="A995" s="57" t="s">
        <v>106</v>
      </c>
      <c r="B995" s="57" t="s">
        <v>40</v>
      </c>
      <c r="C995" s="58">
        <v>47810.215087899996</v>
      </c>
      <c r="D995" s="57" t="s">
        <v>1</v>
      </c>
      <c r="E995" s="57" t="s">
        <v>107</v>
      </c>
    </row>
    <row r="996" spans="1:8" x14ac:dyDescent="0.25">
      <c r="A996" s="57" t="s">
        <v>106</v>
      </c>
      <c r="B996" s="57" t="s">
        <v>40</v>
      </c>
      <c r="C996" s="58">
        <v>265210.30322100001</v>
      </c>
      <c r="D996" s="57" t="s">
        <v>5</v>
      </c>
      <c r="E996" s="57" t="s">
        <v>107</v>
      </c>
    </row>
    <row r="997" spans="1:8" x14ac:dyDescent="0.25">
      <c r="A997" s="57" t="s">
        <v>106</v>
      </c>
      <c r="B997" s="57" t="s">
        <v>40</v>
      </c>
      <c r="C997" s="58">
        <v>529979.44173099997</v>
      </c>
      <c r="D997" s="57" t="s">
        <v>4</v>
      </c>
      <c r="E997" s="57" t="s">
        <v>107</v>
      </c>
    </row>
    <row r="998" spans="1:8" x14ac:dyDescent="0.25">
      <c r="A998" s="57" t="s">
        <v>106</v>
      </c>
      <c r="B998" s="57" t="s">
        <v>40</v>
      </c>
      <c r="C998" s="58">
        <v>61457.511739399997</v>
      </c>
      <c r="D998" s="57" t="s">
        <v>4</v>
      </c>
      <c r="E998" s="57" t="s">
        <v>107</v>
      </c>
    </row>
    <row r="999" spans="1:8" x14ac:dyDescent="0.25">
      <c r="A999" s="57" t="s">
        <v>106</v>
      </c>
      <c r="B999" s="57" t="s">
        <v>41</v>
      </c>
      <c r="C999" s="58">
        <v>141779672.222</v>
      </c>
      <c r="D999" s="57" t="s">
        <v>0</v>
      </c>
      <c r="E999" s="57" t="s">
        <v>107</v>
      </c>
    </row>
    <row r="1000" spans="1:8" x14ac:dyDescent="0.25">
      <c r="A1000" s="57" t="s">
        <v>106</v>
      </c>
      <c r="B1000" s="57" t="s">
        <v>41</v>
      </c>
      <c r="C1000" s="58">
        <v>14891763.223200001</v>
      </c>
      <c r="D1000" s="57" t="s">
        <v>2</v>
      </c>
      <c r="E1000" s="57" t="s">
        <v>107</v>
      </c>
    </row>
    <row r="1001" spans="1:8" x14ac:dyDescent="0.25">
      <c r="A1001" s="57" t="s">
        <v>106</v>
      </c>
      <c r="B1001" s="57" t="s">
        <v>41</v>
      </c>
      <c r="C1001" s="58">
        <v>15965084.559800001</v>
      </c>
      <c r="D1001" s="57" t="s">
        <v>2</v>
      </c>
      <c r="E1001" s="57" t="s">
        <v>107</v>
      </c>
    </row>
    <row r="1002" spans="1:8" x14ac:dyDescent="0.25">
      <c r="A1002" s="57" t="s">
        <v>106</v>
      </c>
      <c r="B1002" s="57" t="s">
        <v>41</v>
      </c>
      <c r="C1002" s="58">
        <v>4533047.56128</v>
      </c>
      <c r="D1002" s="57" t="s">
        <v>2</v>
      </c>
      <c r="E1002" s="57" t="s">
        <v>107</v>
      </c>
    </row>
    <row r="1003" spans="1:8" x14ac:dyDescent="0.25">
      <c r="A1003" s="57" t="s">
        <v>106</v>
      </c>
      <c r="B1003" s="57" t="s">
        <v>41</v>
      </c>
      <c r="C1003" s="58">
        <v>2403501.3630300001</v>
      </c>
      <c r="D1003" s="57" t="s">
        <v>2</v>
      </c>
      <c r="E1003" s="57" t="s">
        <v>107</v>
      </c>
    </row>
    <row r="1004" spans="1:8" x14ac:dyDescent="0.25">
      <c r="A1004" s="57" t="s">
        <v>106</v>
      </c>
      <c r="B1004" s="57" t="s">
        <v>41</v>
      </c>
      <c r="C1004" s="58">
        <v>12133571.839</v>
      </c>
      <c r="D1004" s="57" t="s">
        <v>2</v>
      </c>
      <c r="E1004" s="57" t="s">
        <v>107</v>
      </c>
    </row>
    <row r="1005" spans="1:8" x14ac:dyDescent="0.25">
      <c r="A1005" s="57" t="s">
        <v>106</v>
      </c>
      <c r="B1005" s="57" t="s">
        <v>41</v>
      </c>
      <c r="C1005" s="58">
        <v>6752646.3353000004</v>
      </c>
      <c r="D1005" s="57" t="s">
        <v>2</v>
      </c>
      <c r="E1005" s="57" t="s">
        <v>107</v>
      </c>
    </row>
    <row r="1006" spans="1:8" x14ac:dyDescent="0.25">
      <c r="A1006" s="57" t="s">
        <v>106</v>
      </c>
      <c r="B1006" s="57" t="s">
        <v>41</v>
      </c>
      <c r="C1006" s="58">
        <v>9287791.1401700005</v>
      </c>
      <c r="D1006" s="57" t="s">
        <v>2</v>
      </c>
      <c r="E1006" s="57" t="s">
        <v>107</v>
      </c>
    </row>
    <row r="1007" spans="1:8" x14ac:dyDescent="0.25">
      <c r="A1007" s="57" t="s">
        <v>106</v>
      </c>
      <c r="B1007" s="57" t="s">
        <v>41</v>
      </c>
      <c r="C1007" s="58">
        <v>4064611.8563600001</v>
      </c>
      <c r="D1007" s="57" t="s">
        <v>2</v>
      </c>
      <c r="E1007" s="57" t="s">
        <v>107</v>
      </c>
    </row>
    <row r="1008" spans="1:8" x14ac:dyDescent="0.25">
      <c r="A1008" s="57" t="s">
        <v>106</v>
      </c>
      <c r="B1008" s="57" t="s">
        <v>41</v>
      </c>
      <c r="C1008" s="58">
        <v>3049223.6404300001</v>
      </c>
      <c r="D1008" s="57" t="s">
        <v>2</v>
      </c>
      <c r="E1008" s="57" t="s">
        <v>107</v>
      </c>
    </row>
    <row r="1009" spans="1:5" x14ac:dyDescent="0.25">
      <c r="A1009" s="57" t="s">
        <v>106</v>
      </c>
      <c r="B1009" s="57" t="s">
        <v>41</v>
      </c>
      <c r="C1009" s="58">
        <v>855927.71842000005</v>
      </c>
      <c r="D1009" s="57" t="s">
        <v>2</v>
      </c>
      <c r="E1009" s="57" t="s">
        <v>107</v>
      </c>
    </row>
    <row r="1010" spans="1:5" x14ac:dyDescent="0.25">
      <c r="A1010" s="57" t="s">
        <v>106</v>
      </c>
      <c r="B1010" s="57" t="s">
        <v>41</v>
      </c>
      <c r="C1010" s="58">
        <v>4174908.3534300001</v>
      </c>
      <c r="D1010" s="57" t="s">
        <v>2</v>
      </c>
      <c r="E1010" s="57" t="s">
        <v>107</v>
      </c>
    </row>
    <row r="1011" spans="1:5" x14ac:dyDescent="0.25">
      <c r="A1011" s="57" t="s">
        <v>106</v>
      </c>
      <c r="B1011" s="57" t="s">
        <v>41</v>
      </c>
      <c r="C1011" s="58">
        <v>21711634.330800001</v>
      </c>
      <c r="D1011" s="57" t="s">
        <v>1</v>
      </c>
      <c r="E1011" s="57" t="s">
        <v>107</v>
      </c>
    </row>
    <row r="1012" spans="1:5" x14ac:dyDescent="0.25">
      <c r="A1012" s="57" t="s">
        <v>106</v>
      </c>
      <c r="B1012" s="57" t="s">
        <v>41</v>
      </c>
      <c r="C1012" s="58">
        <v>522067.60735900002</v>
      </c>
      <c r="D1012" s="57" t="s">
        <v>2</v>
      </c>
      <c r="E1012" s="57" t="s">
        <v>107</v>
      </c>
    </row>
    <row r="1013" spans="1:5" x14ac:dyDescent="0.25">
      <c r="A1013" s="57" t="s">
        <v>106</v>
      </c>
      <c r="B1013" s="57" t="s">
        <v>41</v>
      </c>
      <c r="C1013" s="58">
        <v>4244057.77245</v>
      </c>
      <c r="D1013" s="57" t="s">
        <v>2</v>
      </c>
      <c r="E1013" s="57" t="s">
        <v>107</v>
      </c>
    </row>
    <row r="1014" spans="1:5" x14ac:dyDescent="0.25">
      <c r="A1014" s="57" t="s">
        <v>106</v>
      </c>
      <c r="B1014" s="57" t="s">
        <v>41</v>
      </c>
      <c r="C1014" s="58">
        <v>224803.405</v>
      </c>
      <c r="D1014" s="57" t="s">
        <v>2</v>
      </c>
      <c r="E1014" s="57" t="s">
        <v>107</v>
      </c>
    </row>
    <row r="1015" spans="1:5" x14ac:dyDescent="0.25">
      <c r="A1015" s="57" t="s">
        <v>106</v>
      </c>
      <c r="B1015" s="57" t="s">
        <v>41</v>
      </c>
      <c r="C1015" s="58">
        <v>12723395.851600001</v>
      </c>
      <c r="D1015" s="57" t="s">
        <v>1</v>
      </c>
      <c r="E1015" s="57" t="s">
        <v>107</v>
      </c>
    </row>
    <row r="1016" spans="1:5" x14ac:dyDescent="0.25">
      <c r="A1016" s="57" t="s">
        <v>106</v>
      </c>
      <c r="B1016" s="57" t="s">
        <v>41</v>
      </c>
      <c r="C1016" s="58">
        <v>41879170.383100003</v>
      </c>
      <c r="D1016" s="57" t="s">
        <v>1</v>
      </c>
      <c r="E1016" s="57" t="s">
        <v>107</v>
      </c>
    </row>
    <row r="1017" spans="1:5" x14ac:dyDescent="0.25">
      <c r="A1017" s="57" t="s">
        <v>106</v>
      </c>
      <c r="B1017" s="57" t="s">
        <v>41</v>
      </c>
      <c r="C1017" s="58">
        <v>16009665.784299999</v>
      </c>
      <c r="D1017" s="57" t="s">
        <v>1</v>
      </c>
      <c r="E1017" s="57" t="s">
        <v>107</v>
      </c>
    </row>
    <row r="1018" spans="1:5" x14ac:dyDescent="0.25">
      <c r="A1018" s="57" t="s">
        <v>106</v>
      </c>
      <c r="B1018" s="57" t="s">
        <v>41</v>
      </c>
      <c r="C1018" s="58">
        <v>358867.837138</v>
      </c>
      <c r="D1018" s="57" t="s">
        <v>1</v>
      </c>
      <c r="E1018" s="57" t="s">
        <v>106</v>
      </c>
    </row>
    <row r="1019" spans="1:5" x14ac:dyDescent="0.25">
      <c r="A1019" s="57" t="s">
        <v>106</v>
      </c>
      <c r="B1019" s="57" t="s">
        <v>41</v>
      </c>
      <c r="C1019" s="58">
        <v>3493113.21735</v>
      </c>
      <c r="D1019" s="57" t="s">
        <v>1</v>
      </c>
      <c r="E1019" s="57" t="s">
        <v>107</v>
      </c>
    </row>
    <row r="1020" spans="1:5" x14ac:dyDescent="0.25">
      <c r="A1020" s="57" t="s">
        <v>106</v>
      </c>
      <c r="B1020" s="57" t="s">
        <v>41</v>
      </c>
      <c r="C1020" s="58">
        <v>52951005.7333</v>
      </c>
      <c r="D1020" s="57" t="s">
        <v>1</v>
      </c>
      <c r="E1020" s="57" t="s">
        <v>107</v>
      </c>
    </row>
    <row r="1021" spans="1:5" x14ac:dyDescent="0.25">
      <c r="A1021" s="57" t="s">
        <v>106</v>
      </c>
      <c r="B1021" s="57" t="s">
        <v>41</v>
      </c>
      <c r="C1021" s="58">
        <v>2521847.26027</v>
      </c>
      <c r="D1021" s="57" t="s">
        <v>1</v>
      </c>
      <c r="E1021" s="57" t="s">
        <v>107</v>
      </c>
    </row>
    <row r="1022" spans="1:5" x14ac:dyDescent="0.25">
      <c r="A1022" s="57" t="s">
        <v>106</v>
      </c>
      <c r="B1022" s="57" t="s">
        <v>41</v>
      </c>
      <c r="C1022" s="58">
        <v>3946165.6140299998</v>
      </c>
      <c r="D1022" s="57" t="s">
        <v>1</v>
      </c>
      <c r="E1022" s="57" t="s">
        <v>107</v>
      </c>
    </row>
    <row r="1023" spans="1:5" x14ac:dyDescent="0.25">
      <c r="A1023" s="57" t="s">
        <v>106</v>
      </c>
      <c r="B1023" s="57" t="s">
        <v>41</v>
      </c>
      <c r="C1023" s="58">
        <v>733278.79434400005</v>
      </c>
      <c r="D1023" s="57" t="s">
        <v>1</v>
      </c>
      <c r="E1023" s="57" t="s">
        <v>107</v>
      </c>
    </row>
    <row r="1024" spans="1:5" x14ac:dyDescent="0.25">
      <c r="A1024" s="57" t="s">
        <v>106</v>
      </c>
      <c r="B1024" s="57" t="s">
        <v>41</v>
      </c>
      <c r="C1024" s="58">
        <v>4365848.1966199996</v>
      </c>
      <c r="D1024" s="57" t="s">
        <v>1</v>
      </c>
      <c r="E1024" s="57" t="s">
        <v>107</v>
      </c>
    </row>
    <row r="1025" spans="1:5" x14ac:dyDescent="0.25">
      <c r="A1025" s="57" t="s">
        <v>106</v>
      </c>
      <c r="B1025" s="57" t="s">
        <v>41</v>
      </c>
      <c r="C1025" s="58">
        <v>4859623.4122599997</v>
      </c>
      <c r="D1025" s="57" t="s">
        <v>4</v>
      </c>
      <c r="E1025" s="57" t="s">
        <v>107</v>
      </c>
    </row>
    <row r="1026" spans="1:5" x14ac:dyDescent="0.25">
      <c r="A1026" s="57" t="s">
        <v>106</v>
      </c>
      <c r="B1026" s="57" t="s">
        <v>41</v>
      </c>
      <c r="C1026" s="58">
        <v>9603119.2770099994</v>
      </c>
      <c r="D1026" s="57" t="s">
        <v>1</v>
      </c>
      <c r="E1026" s="57" t="s">
        <v>107</v>
      </c>
    </row>
    <row r="1027" spans="1:5" x14ac:dyDescent="0.25">
      <c r="A1027" s="57" t="s">
        <v>106</v>
      </c>
      <c r="B1027" s="57" t="s">
        <v>41</v>
      </c>
      <c r="C1027" s="58">
        <v>626536.11271200003</v>
      </c>
      <c r="D1027" s="57" t="s">
        <v>2</v>
      </c>
      <c r="E1027" s="57" t="s">
        <v>107</v>
      </c>
    </row>
    <row r="1028" spans="1:5" x14ac:dyDescent="0.25">
      <c r="A1028" s="57" t="s">
        <v>106</v>
      </c>
      <c r="B1028" s="57" t="s">
        <v>41</v>
      </c>
      <c r="C1028" s="58">
        <v>18095853.7577</v>
      </c>
      <c r="D1028" s="57" t="s">
        <v>2</v>
      </c>
      <c r="E1028" s="57" t="s">
        <v>107</v>
      </c>
    </row>
    <row r="1029" spans="1:5" x14ac:dyDescent="0.25">
      <c r="A1029" s="57" t="s">
        <v>106</v>
      </c>
      <c r="B1029" s="57" t="s">
        <v>41</v>
      </c>
      <c r="C1029" s="58">
        <v>104845723.31</v>
      </c>
      <c r="D1029" s="57" t="s">
        <v>15</v>
      </c>
      <c r="E1029" s="57" t="s">
        <v>107</v>
      </c>
    </row>
    <row r="1030" spans="1:5" x14ac:dyDescent="0.25">
      <c r="A1030" s="57" t="s">
        <v>106</v>
      </c>
      <c r="B1030" s="57" t="s">
        <v>41</v>
      </c>
      <c r="C1030" s="58">
        <v>412668.79439200001</v>
      </c>
      <c r="D1030" s="57" t="s">
        <v>15</v>
      </c>
      <c r="E1030" s="57" t="s">
        <v>106</v>
      </c>
    </row>
    <row r="1031" spans="1:5" x14ac:dyDescent="0.25">
      <c r="A1031" s="57" t="s">
        <v>106</v>
      </c>
      <c r="B1031" s="57" t="s">
        <v>41</v>
      </c>
      <c r="C1031" s="58">
        <v>645377.67049199995</v>
      </c>
      <c r="D1031" s="57" t="s">
        <v>15</v>
      </c>
      <c r="E1031" s="57" t="s">
        <v>106</v>
      </c>
    </row>
    <row r="1032" spans="1:5" x14ac:dyDescent="0.25">
      <c r="A1032" s="57" t="s">
        <v>106</v>
      </c>
      <c r="B1032" s="57" t="s">
        <v>41</v>
      </c>
      <c r="C1032" s="58">
        <v>15429.8589376</v>
      </c>
      <c r="D1032" s="57" t="s">
        <v>15</v>
      </c>
      <c r="E1032" s="57" t="s">
        <v>106</v>
      </c>
    </row>
    <row r="1033" spans="1:5" x14ac:dyDescent="0.25">
      <c r="A1033" s="57" t="s">
        <v>106</v>
      </c>
      <c r="B1033" s="57" t="s">
        <v>41</v>
      </c>
      <c r="C1033" s="58">
        <v>10773252.262800001</v>
      </c>
      <c r="D1033" s="57" t="s">
        <v>15</v>
      </c>
      <c r="E1033" s="57" t="s">
        <v>106</v>
      </c>
    </row>
    <row r="1034" spans="1:5" x14ac:dyDescent="0.25">
      <c r="A1034" s="57" t="s">
        <v>106</v>
      </c>
      <c r="B1034" s="57" t="s">
        <v>41</v>
      </c>
      <c r="C1034" s="58">
        <v>7750549.47963</v>
      </c>
      <c r="D1034" s="57" t="s">
        <v>1</v>
      </c>
      <c r="E1034" s="57" t="s">
        <v>107</v>
      </c>
    </row>
    <row r="1035" spans="1:5" x14ac:dyDescent="0.25">
      <c r="A1035" s="57" t="s">
        <v>106</v>
      </c>
      <c r="B1035" s="57" t="s">
        <v>41</v>
      </c>
      <c r="C1035" s="58">
        <v>254434587.37599999</v>
      </c>
      <c r="D1035" s="57" t="s">
        <v>15</v>
      </c>
      <c r="E1035" s="57" t="s">
        <v>107</v>
      </c>
    </row>
    <row r="1036" spans="1:5" x14ac:dyDescent="0.25">
      <c r="A1036" s="57" t="s">
        <v>106</v>
      </c>
      <c r="B1036" s="57" t="s">
        <v>41</v>
      </c>
      <c r="C1036" s="58">
        <v>90996276.010399997</v>
      </c>
      <c r="D1036" s="57" t="s">
        <v>15</v>
      </c>
      <c r="E1036" s="57" t="s">
        <v>106</v>
      </c>
    </row>
    <row r="1037" spans="1:5" x14ac:dyDescent="0.25">
      <c r="A1037" s="57" t="s">
        <v>106</v>
      </c>
      <c r="B1037" s="57" t="s">
        <v>41</v>
      </c>
      <c r="C1037" s="58">
        <v>14086699.735300001</v>
      </c>
      <c r="D1037" s="57" t="s">
        <v>15</v>
      </c>
      <c r="E1037" s="57" t="s">
        <v>106</v>
      </c>
    </row>
    <row r="1038" spans="1:5" x14ac:dyDescent="0.25">
      <c r="A1038" s="57" t="s">
        <v>106</v>
      </c>
      <c r="B1038" s="57" t="s">
        <v>41</v>
      </c>
      <c r="C1038" s="58">
        <v>489360.67282799998</v>
      </c>
      <c r="D1038" s="57" t="s">
        <v>15</v>
      </c>
      <c r="E1038" s="57" t="s">
        <v>106</v>
      </c>
    </row>
    <row r="1039" spans="1:5" x14ac:dyDescent="0.25">
      <c r="A1039" s="57" t="s">
        <v>106</v>
      </c>
      <c r="B1039" s="57" t="s">
        <v>41</v>
      </c>
      <c r="C1039" s="58">
        <v>17242689.670299999</v>
      </c>
      <c r="D1039" s="57" t="s">
        <v>2</v>
      </c>
      <c r="E1039" s="57" t="s">
        <v>107</v>
      </c>
    </row>
    <row r="1040" spans="1:5" x14ac:dyDescent="0.25">
      <c r="A1040" s="57" t="s">
        <v>106</v>
      </c>
      <c r="B1040" s="57" t="s">
        <v>41</v>
      </c>
      <c r="C1040" s="58">
        <v>873908.83599199995</v>
      </c>
      <c r="D1040" s="57" t="s">
        <v>12</v>
      </c>
      <c r="E1040" s="57" t="s">
        <v>107</v>
      </c>
    </row>
    <row r="1041" spans="1:5" x14ac:dyDescent="0.25">
      <c r="A1041" s="57" t="s">
        <v>106</v>
      </c>
      <c r="B1041" s="57" t="s">
        <v>41</v>
      </c>
      <c r="C1041" s="58">
        <v>1199335.23388</v>
      </c>
      <c r="D1041" s="57" t="s">
        <v>12</v>
      </c>
      <c r="E1041" s="57" t="s">
        <v>106</v>
      </c>
    </row>
    <row r="1042" spans="1:5" x14ac:dyDescent="0.25">
      <c r="A1042" s="57" t="s">
        <v>106</v>
      </c>
      <c r="B1042" s="57" t="s">
        <v>41</v>
      </c>
      <c r="C1042" s="58">
        <v>2783970.7963899998</v>
      </c>
      <c r="D1042" s="57" t="s">
        <v>15</v>
      </c>
      <c r="E1042" s="57" t="s">
        <v>107</v>
      </c>
    </row>
    <row r="1043" spans="1:5" x14ac:dyDescent="0.25">
      <c r="A1043" s="57" t="s">
        <v>106</v>
      </c>
      <c r="B1043" s="57" t="s">
        <v>41</v>
      </c>
      <c r="C1043" s="58">
        <v>7325595.4933599997</v>
      </c>
      <c r="D1043" s="57" t="s">
        <v>15</v>
      </c>
      <c r="E1043" s="57" t="s">
        <v>106</v>
      </c>
    </row>
    <row r="1044" spans="1:5" x14ac:dyDescent="0.25">
      <c r="A1044" s="57" t="s">
        <v>106</v>
      </c>
      <c r="B1044" s="57" t="s">
        <v>41</v>
      </c>
      <c r="C1044" s="58">
        <v>64729236.775700003</v>
      </c>
      <c r="D1044" s="57" t="s">
        <v>15</v>
      </c>
      <c r="E1044" s="57" t="s">
        <v>107</v>
      </c>
    </row>
    <row r="1045" spans="1:5" x14ac:dyDescent="0.25">
      <c r="A1045" s="57" t="s">
        <v>106</v>
      </c>
      <c r="B1045" s="57" t="s">
        <v>41</v>
      </c>
      <c r="C1045" s="58">
        <v>6244272.6491700001</v>
      </c>
      <c r="D1045" s="57" t="s">
        <v>15</v>
      </c>
      <c r="E1045" s="57" t="s">
        <v>106</v>
      </c>
    </row>
    <row r="1046" spans="1:5" x14ac:dyDescent="0.25">
      <c r="A1046" s="57" t="s">
        <v>106</v>
      </c>
      <c r="B1046" s="57" t="s">
        <v>41</v>
      </c>
      <c r="C1046" s="58">
        <v>1469671.89797</v>
      </c>
      <c r="D1046" s="57" t="s">
        <v>12</v>
      </c>
      <c r="E1046" s="57" t="s">
        <v>107</v>
      </c>
    </row>
    <row r="1047" spans="1:5" x14ac:dyDescent="0.25">
      <c r="A1047" s="57" t="s">
        <v>106</v>
      </c>
      <c r="B1047" s="57" t="s">
        <v>41</v>
      </c>
      <c r="C1047" s="58">
        <v>493561.01772900001</v>
      </c>
      <c r="D1047" s="57" t="s">
        <v>12</v>
      </c>
      <c r="E1047" s="57" t="s">
        <v>106</v>
      </c>
    </row>
    <row r="1048" spans="1:5" x14ac:dyDescent="0.25">
      <c r="A1048" s="57" t="s">
        <v>106</v>
      </c>
      <c r="B1048" s="57" t="s">
        <v>41</v>
      </c>
      <c r="C1048" s="58">
        <v>4400833.9770200001</v>
      </c>
      <c r="D1048" s="57" t="s">
        <v>15</v>
      </c>
      <c r="E1048" s="57" t="s">
        <v>107</v>
      </c>
    </row>
    <row r="1049" spans="1:5" x14ac:dyDescent="0.25">
      <c r="A1049" s="57" t="s">
        <v>106</v>
      </c>
      <c r="B1049" s="57" t="s">
        <v>41</v>
      </c>
      <c r="C1049" s="58">
        <v>5358660.5972600002</v>
      </c>
      <c r="D1049" s="57" t="s">
        <v>15</v>
      </c>
      <c r="E1049" s="57" t="s">
        <v>106</v>
      </c>
    </row>
    <row r="1050" spans="1:5" x14ac:dyDescent="0.25">
      <c r="A1050" s="57" t="s">
        <v>106</v>
      </c>
      <c r="B1050" s="57" t="s">
        <v>41</v>
      </c>
      <c r="C1050" s="58">
        <v>7226634.3363100002</v>
      </c>
      <c r="D1050" s="57" t="s">
        <v>12</v>
      </c>
      <c r="E1050" s="57" t="s">
        <v>107</v>
      </c>
    </row>
    <row r="1051" spans="1:5" x14ac:dyDescent="0.25">
      <c r="A1051" s="57" t="s">
        <v>106</v>
      </c>
      <c r="B1051" s="57" t="s">
        <v>41</v>
      </c>
      <c r="C1051" s="58">
        <v>1908884.6046500001</v>
      </c>
      <c r="D1051" s="57" t="s">
        <v>12</v>
      </c>
      <c r="E1051" s="57" t="s">
        <v>106</v>
      </c>
    </row>
    <row r="1052" spans="1:5" x14ac:dyDescent="0.25">
      <c r="A1052" s="57" t="s">
        <v>106</v>
      </c>
      <c r="B1052" s="57" t="s">
        <v>41</v>
      </c>
      <c r="C1052" s="58">
        <v>92708.683647500002</v>
      </c>
      <c r="D1052" s="57" t="s">
        <v>15</v>
      </c>
      <c r="E1052" s="57" t="s">
        <v>107</v>
      </c>
    </row>
    <row r="1053" spans="1:5" x14ac:dyDescent="0.25">
      <c r="A1053" s="57" t="s">
        <v>106</v>
      </c>
      <c r="B1053" s="57" t="s">
        <v>41</v>
      </c>
      <c r="C1053" s="58">
        <v>1764915.88274</v>
      </c>
      <c r="D1053" s="57" t="s">
        <v>15</v>
      </c>
      <c r="E1053" s="57" t="s">
        <v>107</v>
      </c>
    </row>
    <row r="1054" spans="1:5" x14ac:dyDescent="0.25">
      <c r="A1054" s="57" t="s">
        <v>106</v>
      </c>
      <c r="B1054" s="57" t="s">
        <v>41</v>
      </c>
      <c r="C1054" s="58">
        <v>1269114.0982299999</v>
      </c>
      <c r="D1054" s="57" t="s">
        <v>15</v>
      </c>
      <c r="E1054" s="57" t="s">
        <v>107</v>
      </c>
    </row>
    <row r="1055" spans="1:5" x14ac:dyDescent="0.25">
      <c r="A1055" s="57" t="s">
        <v>106</v>
      </c>
      <c r="B1055" s="57" t="s">
        <v>41</v>
      </c>
      <c r="C1055" s="58">
        <v>211049.981551</v>
      </c>
      <c r="D1055" s="57" t="s">
        <v>15</v>
      </c>
      <c r="E1055" s="57" t="s">
        <v>107</v>
      </c>
    </row>
    <row r="1056" spans="1:5" x14ac:dyDescent="0.25">
      <c r="A1056" s="57" t="s">
        <v>106</v>
      </c>
      <c r="B1056" s="57" t="s">
        <v>41</v>
      </c>
      <c r="C1056" s="58">
        <v>137071.22880400001</v>
      </c>
      <c r="D1056" s="57" t="s">
        <v>15</v>
      </c>
      <c r="E1056" s="57" t="s">
        <v>107</v>
      </c>
    </row>
    <row r="1057" spans="1:5" x14ac:dyDescent="0.25">
      <c r="A1057" s="57" t="s">
        <v>106</v>
      </c>
      <c r="B1057" s="57" t="s">
        <v>41</v>
      </c>
      <c r="C1057" s="58">
        <v>41445.548986399997</v>
      </c>
      <c r="D1057" s="57" t="s">
        <v>15</v>
      </c>
      <c r="E1057" s="57" t="s">
        <v>107</v>
      </c>
    </row>
    <row r="1058" spans="1:5" x14ac:dyDescent="0.25">
      <c r="A1058" s="57" t="s">
        <v>106</v>
      </c>
      <c r="B1058" s="57" t="s">
        <v>41</v>
      </c>
      <c r="C1058" s="58">
        <v>94226.919324200004</v>
      </c>
      <c r="D1058" s="57" t="s">
        <v>15</v>
      </c>
      <c r="E1058" s="57" t="s">
        <v>107</v>
      </c>
    </row>
    <row r="1059" spans="1:5" x14ac:dyDescent="0.25">
      <c r="A1059" s="57" t="s">
        <v>106</v>
      </c>
      <c r="B1059" s="57" t="s">
        <v>41</v>
      </c>
      <c r="C1059" s="58">
        <v>425696.337688</v>
      </c>
      <c r="D1059" s="57" t="s">
        <v>15</v>
      </c>
      <c r="E1059" s="57" t="s">
        <v>107</v>
      </c>
    </row>
    <row r="1060" spans="1:5" x14ac:dyDescent="0.25">
      <c r="A1060" s="57" t="s">
        <v>106</v>
      </c>
      <c r="B1060" s="57" t="s">
        <v>41</v>
      </c>
      <c r="C1060" s="58">
        <v>762922.949517</v>
      </c>
      <c r="D1060" s="57" t="s">
        <v>15</v>
      </c>
      <c r="E1060" s="57" t="s">
        <v>106</v>
      </c>
    </row>
    <row r="1061" spans="1:5" x14ac:dyDescent="0.25">
      <c r="A1061" s="57" t="s">
        <v>106</v>
      </c>
      <c r="B1061" s="57" t="s">
        <v>41</v>
      </c>
      <c r="C1061" s="58">
        <v>74277.344574899995</v>
      </c>
      <c r="D1061" s="57" t="s">
        <v>15</v>
      </c>
      <c r="E1061" s="57" t="s">
        <v>107</v>
      </c>
    </row>
    <row r="1062" spans="1:5" x14ac:dyDescent="0.25">
      <c r="A1062" s="57" t="s">
        <v>106</v>
      </c>
      <c r="B1062" s="57" t="s">
        <v>41</v>
      </c>
      <c r="C1062" s="58">
        <v>960025.31412999996</v>
      </c>
      <c r="D1062" s="57" t="s">
        <v>15</v>
      </c>
      <c r="E1062" s="57" t="s">
        <v>107</v>
      </c>
    </row>
    <row r="1063" spans="1:5" x14ac:dyDescent="0.25">
      <c r="A1063" s="57" t="s">
        <v>106</v>
      </c>
      <c r="B1063" s="57" t="s">
        <v>41</v>
      </c>
      <c r="C1063" s="58">
        <v>665867.07799699996</v>
      </c>
      <c r="D1063" s="57" t="s">
        <v>15</v>
      </c>
      <c r="E1063" s="57" t="s">
        <v>106</v>
      </c>
    </row>
    <row r="1064" spans="1:5" x14ac:dyDescent="0.25">
      <c r="A1064" s="57" t="s">
        <v>106</v>
      </c>
      <c r="B1064" s="57" t="s">
        <v>41</v>
      </c>
      <c r="C1064" s="58">
        <v>252194.495562</v>
      </c>
      <c r="D1064" s="57" t="s">
        <v>14</v>
      </c>
      <c r="E1064" s="57" t="s">
        <v>107</v>
      </c>
    </row>
    <row r="1065" spans="1:5" x14ac:dyDescent="0.25">
      <c r="A1065" s="57" t="s">
        <v>106</v>
      </c>
      <c r="B1065" s="57" t="s">
        <v>41</v>
      </c>
      <c r="C1065" s="58">
        <v>4005365.0676899999</v>
      </c>
      <c r="D1065" s="57" t="s">
        <v>4</v>
      </c>
      <c r="E1065" s="57" t="s">
        <v>107</v>
      </c>
    </row>
    <row r="1066" spans="1:5" x14ac:dyDescent="0.25">
      <c r="A1066" s="57" t="s">
        <v>106</v>
      </c>
      <c r="B1066" s="57" t="s">
        <v>41</v>
      </c>
      <c r="C1066" s="58">
        <v>73704.460686599996</v>
      </c>
      <c r="D1066" s="57" t="s">
        <v>4</v>
      </c>
      <c r="E1066" s="57" t="s">
        <v>107</v>
      </c>
    </row>
    <row r="1067" spans="1:5" x14ac:dyDescent="0.25">
      <c r="A1067" s="57" t="s">
        <v>106</v>
      </c>
      <c r="B1067" s="57" t="s">
        <v>41</v>
      </c>
      <c r="C1067" s="58">
        <v>177592.17761300001</v>
      </c>
      <c r="D1067" s="57" t="s">
        <v>4</v>
      </c>
      <c r="E1067" s="57" t="s">
        <v>107</v>
      </c>
    </row>
    <row r="1068" spans="1:5" x14ac:dyDescent="0.25">
      <c r="A1068" s="57" t="s">
        <v>106</v>
      </c>
      <c r="B1068" s="57" t="s">
        <v>41</v>
      </c>
      <c r="C1068" s="58">
        <v>59958.811965200002</v>
      </c>
      <c r="D1068" s="57" t="s">
        <v>14</v>
      </c>
      <c r="E1068" s="57" t="s">
        <v>107</v>
      </c>
    </row>
    <row r="1069" spans="1:5" x14ac:dyDescent="0.25">
      <c r="A1069" s="57" t="s">
        <v>106</v>
      </c>
      <c r="B1069" s="57" t="s">
        <v>41</v>
      </c>
      <c r="C1069" s="58">
        <v>182444.543535</v>
      </c>
      <c r="D1069" s="57" t="s">
        <v>14</v>
      </c>
      <c r="E1069" s="57" t="s">
        <v>107</v>
      </c>
    </row>
    <row r="1070" spans="1:5" x14ac:dyDescent="0.25">
      <c r="A1070" s="57" t="s">
        <v>106</v>
      </c>
      <c r="B1070" s="57" t="s">
        <v>41</v>
      </c>
      <c r="C1070" s="58">
        <v>142124.18051999999</v>
      </c>
      <c r="D1070" s="57" t="s">
        <v>14</v>
      </c>
      <c r="E1070" s="57" t="s">
        <v>106</v>
      </c>
    </row>
    <row r="1071" spans="1:5" x14ac:dyDescent="0.25">
      <c r="A1071" s="57" t="s">
        <v>106</v>
      </c>
      <c r="B1071" s="57" t="s">
        <v>41</v>
      </c>
      <c r="C1071" s="58">
        <v>154238.52739599999</v>
      </c>
      <c r="D1071" s="57" t="s">
        <v>14</v>
      </c>
      <c r="E1071" s="57" t="s">
        <v>106</v>
      </c>
    </row>
    <row r="1072" spans="1:5" x14ac:dyDescent="0.25">
      <c r="A1072" s="57" t="s">
        <v>106</v>
      </c>
      <c r="B1072" s="57" t="s">
        <v>41</v>
      </c>
      <c r="C1072" s="58">
        <v>2345787.6012300001</v>
      </c>
      <c r="D1072" s="57" t="s">
        <v>11</v>
      </c>
      <c r="E1072" s="57" t="s">
        <v>107</v>
      </c>
    </row>
    <row r="1073" spans="1:5" x14ac:dyDescent="0.25">
      <c r="A1073" s="57" t="s">
        <v>106</v>
      </c>
      <c r="B1073" s="57" t="s">
        <v>41</v>
      </c>
      <c r="C1073" s="58">
        <v>572611.96693600004</v>
      </c>
      <c r="D1073" s="57" t="s">
        <v>7</v>
      </c>
      <c r="E1073" s="57" t="s">
        <v>107</v>
      </c>
    </row>
    <row r="1074" spans="1:5" x14ac:dyDescent="0.25">
      <c r="A1074" s="57" t="s">
        <v>106</v>
      </c>
      <c r="B1074" s="57" t="s">
        <v>41</v>
      </c>
      <c r="C1074" s="58">
        <v>39173499.162900001</v>
      </c>
      <c r="D1074" s="57" t="s">
        <v>15</v>
      </c>
      <c r="E1074" s="57" t="s">
        <v>107</v>
      </c>
    </row>
    <row r="1075" spans="1:5" x14ac:dyDescent="0.25">
      <c r="A1075" s="57" t="s">
        <v>106</v>
      </c>
      <c r="B1075" s="57" t="s">
        <v>41</v>
      </c>
      <c r="C1075" s="58">
        <v>9915396.0095899999</v>
      </c>
      <c r="D1075" s="57" t="s">
        <v>15</v>
      </c>
      <c r="E1075" s="57" t="s">
        <v>106</v>
      </c>
    </row>
    <row r="1076" spans="1:5" x14ac:dyDescent="0.25">
      <c r="A1076" s="57" t="s">
        <v>106</v>
      </c>
      <c r="B1076" s="57" t="s">
        <v>41</v>
      </c>
      <c r="C1076" s="58">
        <v>5171108.2662199996</v>
      </c>
      <c r="D1076" s="57" t="s">
        <v>7</v>
      </c>
      <c r="E1076" s="57" t="s">
        <v>107</v>
      </c>
    </row>
    <row r="1077" spans="1:5" x14ac:dyDescent="0.25">
      <c r="A1077" s="57" t="s">
        <v>106</v>
      </c>
      <c r="B1077" s="57" t="s">
        <v>41</v>
      </c>
      <c r="C1077" s="58">
        <v>117330.62568899999</v>
      </c>
      <c r="D1077" s="57" t="s">
        <v>7</v>
      </c>
      <c r="E1077" s="57" t="s">
        <v>107</v>
      </c>
    </row>
    <row r="1078" spans="1:5" x14ac:dyDescent="0.25">
      <c r="A1078" s="57" t="s">
        <v>106</v>
      </c>
      <c r="B1078" s="57" t="s">
        <v>41</v>
      </c>
      <c r="C1078" s="58">
        <v>137601.33930200001</v>
      </c>
      <c r="D1078" s="57" t="s">
        <v>14</v>
      </c>
      <c r="E1078" s="57" t="s">
        <v>107</v>
      </c>
    </row>
    <row r="1079" spans="1:5" x14ac:dyDescent="0.25">
      <c r="A1079" s="57" t="s">
        <v>106</v>
      </c>
      <c r="B1079" s="57" t="s">
        <v>41</v>
      </c>
      <c r="C1079" s="58">
        <v>116851.370457</v>
      </c>
      <c r="D1079" s="57" t="s">
        <v>11</v>
      </c>
      <c r="E1079" s="57" t="s">
        <v>107</v>
      </c>
    </row>
    <row r="1080" spans="1:5" x14ac:dyDescent="0.25">
      <c r="A1080" s="57" t="s">
        <v>106</v>
      </c>
      <c r="B1080" s="57" t="s">
        <v>41</v>
      </c>
      <c r="C1080" s="58">
        <v>74339.134365200007</v>
      </c>
      <c r="D1080" s="57" t="s">
        <v>14</v>
      </c>
      <c r="E1080" s="57" t="s">
        <v>107</v>
      </c>
    </row>
    <row r="1081" spans="1:5" x14ac:dyDescent="0.25">
      <c r="A1081" s="57" t="s">
        <v>106</v>
      </c>
      <c r="B1081" s="57" t="s">
        <v>41</v>
      </c>
      <c r="C1081" s="58">
        <v>72139439.109200001</v>
      </c>
      <c r="D1081" s="57" t="s">
        <v>6</v>
      </c>
      <c r="E1081" s="57" t="s">
        <v>107</v>
      </c>
    </row>
    <row r="1082" spans="1:5" x14ac:dyDescent="0.25">
      <c r="A1082" s="57" t="s">
        <v>106</v>
      </c>
      <c r="B1082" s="57" t="s">
        <v>41</v>
      </c>
      <c r="C1082" s="58">
        <v>8190874.4701500004</v>
      </c>
      <c r="D1082" s="57" t="s">
        <v>9</v>
      </c>
      <c r="E1082" s="57" t="s">
        <v>107</v>
      </c>
    </row>
    <row r="1083" spans="1:5" x14ac:dyDescent="0.25">
      <c r="A1083" s="57" t="s">
        <v>106</v>
      </c>
      <c r="B1083" s="57" t="s">
        <v>41</v>
      </c>
      <c r="C1083" s="58">
        <v>219746.34280400001</v>
      </c>
      <c r="D1083" s="57" t="s">
        <v>4</v>
      </c>
      <c r="E1083" s="57" t="s">
        <v>107</v>
      </c>
    </row>
    <row r="1084" spans="1:5" x14ac:dyDescent="0.25">
      <c r="A1084" s="57" t="s">
        <v>106</v>
      </c>
      <c r="B1084" s="57" t="s">
        <v>41</v>
      </c>
      <c r="C1084" s="58">
        <v>318365.30118000001</v>
      </c>
      <c r="D1084" s="57" t="s">
        <v>4</v>
      </c>
      <c r="E1084" s="57" t="s">
        <v>107</v>
      </c>
    </row>
    <row r="1085" spans="1:5" x14ac:dyDescent="0.25">
      <c r="A1085" s="57" t="s">
        <v>106</v>
      </c>
      <c r="B1085" s="57" t="s">
        <v>41</v>
      </c>
      <c r="C1085" s="58">
        <v>342125.83473499998</v>
      </c>
      <c r="D1085" s="57" t="s">
        <v>4</v>
      </c>
      <c r="E1085" s="57" t="s">
        <v>107</v>
      </c>
    </row>
    <row r="1086" spans="1:5" x14ac:dyDescent="0.25">
      <c r="A1086" s="57" t="s">
        <v>106</v>
      </c>
      <c r="B1086" s="57" t="s">
        <v>41</v>
      </c>
      <c r="C1086" s="58">
        <v>192206.32745300001</v>
      </c>
      <c r="D1086" s="57" t="s">
        <v>4</v>
      </c>
      <c r="E1086" s="57" t="s">
        <v>107</v>
      </c>
    </row>
    <row r="1087" spans="1:5" x14ac:dyDescent="0.25">
      <c r="A1087" s="57" t="s">
        <v>106</v>
      </c>
      <c r="B1087" s="57" t="s">
        <v>41</v>
      </c>
      <c r="C1087" s="58">
        <v>23039.537743299999</v>
      </c>
      <c r="D1087" s="57" t="s">
        <v>4</v>
      </c>
      <c r="E1087" s="57" t="s">
        <v>107</v>
      </c>
    </row>
    <row r="1088" spans="1:5" x14ac:dyDescent="0.25">
      <c r="A1088" s="57" t="s">
        <v>106</v>
      </c>
      <c r="B1088" s="57" t="s">
        <v>41</v>
      </c>
      <c r="C1088" s="58">
        <v>170965.22504399999</v>
      </c>
      <c r="D1088" s="57" t="s">
        <v>4</v>
      </c>
      <c r="E1088" s="57" t="s">
        <v>107</v>
      </c>
    </row>
    <row r="1089" spans="1:5" x14ac:dyDescent="0.25">
      <c r="A1089" s="57" t="s">
        <v>106</v>
      </c>
      <c r="B1089" s="57" t="s">
        <v>41</v>
      </c>
      <c r="C1089" s="58">
        <v>161474.45088399999</v>
      </c>
      <c r="D1089" s="57" t="s">
        <v>4</v>
      </c>
      <c r="E1089" s="57" t="s">
        <v>107</v>
      </c>
    </row>
    <row r="1090" spans="1:5" x14ac:dyDescent="0.25">
      <c r="A1090" s="57" t="s">
        <v>106</v>
      </c>
      <c r="B1090" s="57" t="s">
        <v>41</v>
      </c>
      <c r="C1090" s="58">
        <v>13451.472852499999</v>
      </c>
      <c r="D1090" s="57" t="s">
        <v>4</v>
      </c>
      <c r="E1090" s="57" t="s">
        <v>107</v>
      </c>
    </row>
    <row r="1091" spans="1:5" x14ac:dyDescent="0.25">
      <c r="A1091" s="57" t="s">
        <v>106</v>
      </c>
      <c r="B1091" s="57" t="s">
        <v>41</v>
      </c>
      <c r="C1091" s="58">
        <v>269820.95065399999</v>
      </c>
      <c r="D1091" s="57" t="s">
        <v>4</v>
      </c>
      <c r="E1091" s="57" t="s">
        <v>107</v>
      </c>
    </row>
    <row r="1092" spans="1:5" x14ac:dyDescent="0.25">
      <c r="A1092" s="57" t="s">
        <v>106</v>
      </c>
      <c r="B1092" s="57" t="s">
        <v>41</v>
      </c>
      <c r="C1092" s="58">
        <v>668704.96128000005</v>
      </c>
      <c r="D1092" s="57" t="s">
        <v>4</v>
      </c>
      <c r="E1092" s="57" t="s">
        <v>107</v>
      </c>
    </row>
    <row r="1093" spans="1:5" x14ac:dyDescent="0.25">
      <c r="A1093" s="57" t="s">
        <v>106</v>
      </c>
      <c r="B1093" s="57" t="s">
        <v>41</v>
      </c>
      <c r="C1093" s="58">
        <v>224849.112727</v>
      </c>
      <c r="D1093" s="57" t="s">
        <v>4</v>
      </c>
      <c r="E1093" s="57" t="s">
        <v>107</v>
      </c>
    </row>
    <row r="1094" spans="1:5" x14ac:dyDescent="0.25">
      <c r="A1094" s="57" t="s">
        <v>106</v>
      </c>
      <c r="B1094" s="57" t="s">
        <v>41</v>
      </c>
      <c r="C1094" s="58">
        <v>252084.99245699999</v>
      </c>
      <c r="D1094" s="57" t="s">
        <v>4</v>
      </c>
      <c r="E1094" s="57" t="s">
        <v>107</v>
      </c>
    </row>
    <row r="1095" spans="1:5" x14ac:dyDescent="0.25">
      <c r="A1095" s="57" t="s">
        <v>106</v>
      </c>
      <c r="B1095" s="57" t="s">
        <v>41</v>
      </c>
      <c r="C1095" s="58">
        <v>8248.1166505300007</v>
      </c>
      <c r="D1095" s="57" t="s">
        <v>4</v>
      </c>
      <c r="E1095" s="57" t="s">
        <v>107</v>
      </c>
    </row>
    <row r="1096" spans="1:5" x14ac:dyDescent="0.25">
      <c r="A1096" s="57" t="s">
        <v>106</v>
      </c>
      <c r="B1096" s="57" t="s">
        <v>41</v>
      </c>
      <c r="C1096" s="58">
        <v>888493.01633699995</v>
      </c>
      <c r="D1096" s="57" t="s">
        <v>4</v>
      </c>
      <c r="E1096" s="57" t="s">
        <v>107</v>
      </c>
    </row>
    <row r="1097" spans="1:5" x14ac:dyDescent="0.25">
      <c r="A1097" s="57" t="s">
        <v>106</v>
      </c>
      <c r="B1097" s="57" t="s">
        <v>41</v>
      </c>
      <c r="C1097" s="58">
        <v>2505192.29526</v>
      </c>
      <c r="D1097" s="57" t="s">
        <v>4</v>
      </c>
      <c r="E1097" s="57" t="s">
        <v>107</v>
      </c>
    </row>
    <row r="1098" spans="1:5" x14ac:dyDescent="0.25">
      <c r="A1098" s="57" t="s">
        <v>106</v>
      </c>
      <c r="B1098" s="57" t="s">
        <v>41</v>
      </c>
      <c r="C1098" s="58">
        <v>23113.168660399999</v>
      </c>
      <c r="D1098" s="57" t="s">
        <v>4</v>
      </c>
      <c r="E1098" s="57" t="s">
        <v>107</v>
      </c>
    </row>
    <row r="1099" spans="1:5" x14ac:dyDescent="0.25">
      <c r="A1099" s="57" t="s">
        <v>106</v>
      </c>
      <c r="B1099" s="57" t="s">
        <v>41</v>
      </c>
      <c r="C1099" s="58">
        <v>115412.637237</v>
      </c>
      <c r="D1099" s="57" t="s">
        <v>4</v>
      </c>
      <c r="E1099" s="57" t="s">
        <v>107</v>
      </c>
    </row>
    <row r="1100" spans="1:5" x14ac:dyDescent="0.25">
      <c r="A1100" s="57" t="s">
        <v>106</v>
      </c>
      <c r="B1100" s="57" t="s">
        <v>41</v>
      </c>
      <c r="C1100" s="58">
        <v>590637.41853000002</v>
      </c>
      <c r="D1100" s="57" t="s">
        <v>4</v>
      </c>
      <c r="E1100" s="57" t="s">
        <v>107</v>
      </c>
    </row>
    <row r="1101" spans="1:5" x14ac:dyDescent="0.25">
      <c r="A1101" s="57" t="s">
        <v>106</v>
      </c>
      <c r="B1101" s="57" t="s">
        <v>41</v>
      </c>
      <c r="C1101" s="58">
        <v>2608256.2255500001</v>
      </c>
      <c r="D1101" s="57" t="s">
        <v>4</v>
      </c>
      <c r="E1101" s="57" t="s">
        <v>107</v>
      </c>
    </row>
    <row r="1102" spans="1:5" x14ac:dyDescent="0.25">
      <c r="A1102" s="57" t="s">
        <v>106</v>
      </c>
      <c r="B1102" s="57" t="s">
        <v>41</v>
      </c>
      <c r="C1102" s="58">
        <v>28380.544602900001</v>
      </c>
      <c r="D1102" s="57" t="s">
        <v>4</v>
      </c>
      <c r="E1102" s="57" t="s">
        <v>107</v>
      </c>
    </row>
    <row r="1103" spans="1:5" x14ac:dyDescent="0.25">
      <c r="A1103" s="57" t="s">
        <v>106</v>
      </c>
      <c r="B1103" s="57" t="s">
        <v>41</v>
      </c>
      <c r="C1103" s="58">
        <v>302312.98757599998</v>
      </c>
      <c r="D1103" s="57" t="s">
        <v>4</v>
      </c>
      <c r="E1103" s="57" t="s">
        <v>107</v>
      </c>
    </row>
    <row r="1104" spans="1:5" x14ac:dyDescent="0.25">
      <c r="A1104" s="57" t="s">
        <v>106</v>
      </c>
      <c r="B1104" s="57" t="s">
        <v>41</v>
      </c>
      <c r="C1104" s="58">
        <v>828189.58955899999</v>
      </c>
      <c r="D1104" s="57" t="s">
        <v>4</v>
      </c>
      <c r="E1104" s="57" t="s">
        <v>107</v>
      </c>
    </row>
    <row r="1105" spans="1:5" x14ac:dyDescent="0.25">
      <c r="A1105" s="57" t="s">
        <v>106</v>
      </c>
      <c r="B1105" s="57" t="s">
        <v>41</v>
      </c>
      <c r="C1105" s="58">
        <v>525750.22976200003</v>
      </c>
      <c r="D1105" s="57" t="s">
        <v>4</v>
      </c>
      <c r="E1105" s="57" t="s">
        <v>107</v>
      </c>
    </row>
    <row r="1106" spans="1:5" x14ac:dyDescent="0.25">
      <c r="A1106" s="57" t="s">
        <v>106</v>
      </c>
      <c r="B1106" s="57" t="s">
        <v>41</v>
      </c>
      <c r="C1106" s="58">
        <v>2958827.51131</v>
      </c>
      <c r="D1106" s="57" t="s">
        <v>4</v>
      </c>
      <c r="E1106" s="57" t="s">
        <v>107</v>
      </c>
    </row>
    <row r="1107" spans="1:5" x14ac:dyDescent="0.25">
      <c r="A1107" s="57" t="s">
        <v>106</v>
      </c>
      <c r="B1107" s="57" t="s">
        <v>41</v>
      </c>
      <c r="C1107" s="58">
        <v>66821.538560300003</v>
      </c>
      <c r="D1107" s="57" t="s">
        <v>4</v>
      </c>
      <c r="E1107" s="57" t="s">
        <v>107</v>
      </c>
    </row>
    <row r="1108" spans="1:5" x14ac:dyDescent="0.25">
      <c r="A1108" s="57" t="s">
        <v>106</v>
      </c>
      <c r="B1108" s="57" t="s">
        <v>41</v>
      </c>
      <c r="C1108" s="58">
        <v>158297.36447</v>
      </c>
      <c r="D1108" s="57" t="s">
        <v>4</v>
      </c>
      <c r="E1108" s="57" t="s">
        <v>107</v>
      </c>
    </row>
    <row r="1109" spans="1:5" x14ac:dyDescent="0.25">
      <c r="A1109" s="57" t="s">
        <v>106</v>
      </c>
      <c r="B1109" s="57" t="s">
        <v>41</v>
      </c>
      <c r="C1109" s="58">
        <v>537915.21627700003</v>
      </c>
      <c r="D1109" s="57" t="s">
        <v>4</v>
      </c>
      <c r="E1109" s="57" t="s">
        <v>107</v>
      </c>
    </row>
    <row r="1110" spans="1:5" x14ac:dyDescent="0.25">
      <c r="A1110" s="57" t="s">
        <v>106</v>
      </c>
      <c r="B1110" s="57" t="s">
        <v>41</v>
      </c>
      <c r="C1110" s="58">
        <v>10846.9544109</v>
      </c>
      <c r="D1110" s="57" t="s">
        <v>4</v>
      </c>
      <c r="E1110" s="57" t="s">
        <v>107</v>
      </c>
    </row>
    <row r="1111" spans="1:5" x14ac:dyDescent="0.25">
      <c r="A1111" s="57" t="s">
        <v>106</v>
      </c>
      <c r="B1111" s="57" t="s">
        <v>41</v>
      </c>
      <c r="C1111" s="58">
        <v>492046.64931100002</v>
      </c>
      <c r="D1111" s="57" t="s">
        <v>4</v>
      </c>
      <c r="E1111" s="57" t="s">
        <v>107</v>
      </c>
    </row>
    <row r="1112" spans="1:5" x14ac:dyDescent="0.25">
      <c r="A1112" s="57" t="s">
        <v>106</v>
      </c>
      <c r="B1112" s="57" t="s">
        <v>41</v>
      </c>
      <c r="C1112" s="58">
        <v>645661.15956299996</v>
      </c>
      <c r="D1112" s="57" t="s">
        <v>4</v>
      </c>
      <c r="E1112" s="57" t="s">
        <v>107</v>
      </c>
    </row>
    <row r="1113" spans="1:5" x14ac:dyDescent="0.25">
      <c r="A1113" s="57" t="s">
        <v>106</v>
      </c>
      <c r="B1113" s="57" t="s">
        <v>41</v>
      </c>
      <c r="C1113" s="58">
        <v>102927.060547</v>
      </c>
      <c r="D1113" s="57" t="s">
        <v>4</v>
      </c>
      <c r="E1113" s="57" t="s">
        <v>107</v>
      </c>
    </row>
    <row r="1114" spans="1:5" x14ac:dyDescent="0.25">
      <c r="A1114" s="57" t="s">
        <v>106</v>
      </c>
      <c r="B1114" s="57" t="s">
        <v>41</v>
      </c>
      <c r="C1114" s="58">
        <v>120663.644161</v>
      </c>
      <c r="D1114" s="57" t="s">
        <v>4</v>
      </c>
      <c r="E1114" s="57" t="s">
        <v>107</v>
      </c>
    </row>
    <row r="1115" spans="1:5" x14ac:dyDescent="0.25">
      <c r="A1115" s="57" t="s">
        <v>106</v>
      </c>
      <c r="B1115" s="57" t="s">
        <v>41</v>
      </c>
      <c r="C1115" s="58">
        <v>1926163.3391400001</v>
      </c>
      <c r="D1115" s="57" t="s">
        <v>4</v>
      </c>
      <c r="E1115" s="57" t="s">
        <v>107</v>
      </c>
    </row>
    <row r="1116" spans="1:5" x14ac:dyDescent="0.25">
      <c r="A1116" s="57" t="s">
        <v>106</v>
      </c>
      <c r="B1116" s="57" t="s">
        <v>41</v>
      </c>
      <c r="C1116" s="58">
        <v>140435.35701000001</v>
      </c>
      <c r="D1116" s="57" t="s">
        <v>4</v>
      </c>
      <c r="E1116" s="57" t="s">
        <v>107</v>
      </c>
    </row>
    <row r="1117" spans="1:5" x14ac:dyDescent="0.25">
      <c r="A1117" s="57" t="s">
        <v>106</v>
      </c>
      <c r="B1117" s="57" t="s">
        <v>41</v>
      </c>
      <c r="C1117" s="58">
        <v>161011.70910099999</v>
      </c>
      <c r="D1117" s="57" t="s">
        <v>4</v>
      </c>
      <c r="E1117" s="57" t="s">
        <v>107</v>
      </c>
    </row>
    <row r="1118" spans="1:5" x14ac:dyDescent="0.25">
      <c r="A1118" s="57" t="s">
        <v>106</v>
      </c>
      <c r="B1118" s="57" t="s">
        <v>41</v>
      </c>
      <c r="C1118" s="58">
        <v>41899.816237699997</v>
      </c>
      <c r="D1118" s="57" t="s">
        <v>4</v>
      </c>
      <c r="E1118" s="57" t="s">
        <v>107</v>
      </c>
    </row>
    <row r="1119" spans="1:5" x14ac:dyDescent="0.25">
      <c r="A1119" s="57" t="s">
        <v>106</v>
      </c>
      <c r="B1119" s="57" t="s">
        <v>41</v>
      </c>
      <c r="C1119" s="58">
        <v>56601.390871000003</v>
      </c>
      <c r="D1119" s="57" t="s">
        <v>4</v>
      </c>
      <c r="E1119" s="57" t="s">
        <v>107</v>
      </c>
    </row>
    <row r="1120" spans="1:5" x14ac:dyDescent="0.25">
      <c r="A1120" s="57" t="s">
        <v>106</v>
      </c>
      <c r="B1120" s="57" t="s">
        <v>41</v>
      </c>
      <c r="C1120" s="58">
        <v>220223.218746</v>
      </c>
      <c r="D1120" s="57" t="s">
        <v>4</v>
      </c>
      <c r="E1120" s="57" t="s">
        <v>107</v>
      </c>
    </row>
    <row r="1121" spans="1:5" x14ac:dyDescent="0.25">
      <c r="A1121" s="57" t="s">
        <v>106</v>
      </c>
      <c r="B1121" s="57" t="s">
        <v>41</v>
      </c>
      <c r="C1121" s="58">
        <v>223598.09904100001</v>
      </c>
      <c r="D1121" s="57" t="s">
        <v>4</v>
      </c>
      <c r="E1121" s="57" t="s">
        <v>107</v>
      </c>
    </row>
    <row r="1122" spans="1:5" x14ac:dyDescent="0.25">
      <c r="A1122" s="57" t="s">
        <v>106</v>
      </c>
      <c r="B1122" s="57" t="s">
        <v>41</v>
      </c>
      <c r="C1122" s="58">
        <v>341052.63432299998</v>
      </c>
      <c r="D1122" s="57" t="s">
        <v>1</v>
      </c>
      <c r="E1122" s="57" t="s">
        <v>107</v>
      </c>
    </row>
    <row r="1123" spans="1:5" x14ac:dyDescent="0.25">
      <c r="A1123" s="57" t="s">
        <v>106</v>
      </c>
      <c r="B1123" s="57" t="s">
        <v>41</v>
      </c>
      <c r="C1123" s="58">
        <v>359605.23769799998</v>
      </c>
      <c r="D1123" s="57" t="s">
        <v>4</v>
      </c>
      <c r="E1123" s="57" t="s">
        <v>107</v>
      </c>
    </row>
    <row r="1124" spans="1:5" x14ac:dyDescent="0.25">
      <c r="A1124" s="57" t="s">
        <v>106</v>
      </c>
      <c r="B1124" s="57" t="s">
        <v>41</v>
      </c>
      <c r="C1124" s="58">
        <v>13430.5565742</v>
      </c>
      <c r="D1124" s="57" t="s">
        <v>4</v>
      </c>
      <c r="E1124" s="57" t="s">
        <v>107</v>
      </c>
    </row>
    <row r="1125" spans="1:5" x14ac:dyDescent="0.25">
      <c r="A1125" s="57" t="s">
        <v>106</v>
      </c>
      <c r="B1125" s="57" t="s">
        <v>41</v>
      </c>
      <c r="C1125" s="58">
        <v>107104.81495099999</v>
      </c>
      <c r="D1125" s="57" t="s">
        <v>4</v>
      </c>
      <c r="E1125" s="57" t="s">
        <v>107</v>
      </c>
    </row>
    <row r="1126" spans="1:5" x14ac:dyDescent="0.25">
      <c r="A1126" s="57" t="s">
        <v>106</v>
      </c>
      <c r="B1126" s="57" t="s">
        <v>41</v>
      </c>
      <c r="C1126" s="58">
        <v>29394.433976799999</v>
      </c>
      <c r="D1126" s="57" t="s">
        <v>5</v>
      </c>
      <c r="E1126" s="57" t="s">
        <v>107</v>
      </c>
    </row>
    <row r="1127" spans="1:5" x14ac:dyDescent="0.25">
      <c r="A1127" s="57" t="s">
        <v>106</v>
      </c>
      <c r="B1127" s="57" t="s">
        <v>41</v>
      </c>
      <c r="C1127" s="58">
        <v>117072.961494</v>
      </c>
      <c r="D1127" s="57" t="s">
        <v>5</v>
      </c>
      <c r="E1127" s="57" t="s">
        <v>107</v>
      </c>
    </row>
    <row r="1128" spans="1:5" x14ac:dyDescent="0.25">
      <c r="A1128" s="57" t="s">
        <v>106</v>
      </c>
      <c r="B1128" s="57" t="s">
        <v>41</v>
      </c>
      <c r="C1128" s="58">
        <v>35335.1711392</v>
      </c>
      <c r="D1128" s="57" t="s">
        <v>4</v>
      </c>
      <c r="E1128" s="57" t="s">
        <v>107</v>
      </c>
    </row>
    <row r="1129" spans="1:5" x14ac:dyDescent="0.25">
      <c r="A1129" s="57" t="s">
        <v>106</v>
      </c>
      <c r="B1129" s="57" t="s">
        <v>41</v>
      </c>
      <c r="C1129" s="58">
        <v>543687.69744699995</v>
      </c>
      <c r="D1129" s="57" t="s">
        <v>4</v>
      </c>
      <c r="E1129" s="57" t="s">
        <v>107</v>
      </c>
    </row>
    <row r="1130" spans="1:5" x14ac:dyDescent="0.25">
      <c r="A1130" s="57" t="s">
        <v>106</v>
      </c>
      <c r="B1130" s="57" t="s">
        <v>41</v>
      </c>
      <c r="C1130" s="58">
        <v>1226374.8127900001</v>
      </c>
      <c r="D1130" s="57" t="s">
        <v>4</v>
      </c>
      <c r="E1130" s="57" t="s">
        <v>107</v>
      </c>
    </row>
    <row r="1131" spans="1:5" x14ac:dyDescent="0.25">
      <c r="A1131" s="57" t="s">
        <v>106</v>
      </c>
      <c r="B1131" s="57" t="s">
        <v>41</v>
      </c>
      <c r="C1131" s="58">
        <v>54312.882565300002</v>
      </c>
      <c r="D1131" s="57" t="s">
        <v>4</v>
      </c>
      <c r="E1131" s="57" t="s">
        <v>107</v>
      </c>
    </row>
    <row r="1132" spans="1:5" x14ac:dyDescent="0.25">
      <c r="A1132" s="57" t="s">
        <v>106</v>
      </c>
      <c r="B1132" s="57" t="s">
        <v>41</v>
      </c>
      <c r="C1132" s="58">
        <v>161857.154049</v>
      </c>
      <c r="D1132" s="57" t="s">
        <v>4</v>
      </c>
      <c r="E1132" s="57" t="s">
        <v>107</v>
      </c>
    </row>
    <row r="1133" spans="1:5" x14ac:dyDescent="0.25">
      <c r="A1133" s="57" t="s">
        <v>106</v>
      </c>
      <c r="B1133" s="57" t="s">
        <v>41</v>
      </c>
      <c r="C1133" s="58">
        <v>11997.8109382</v>
      </c>
      <c r="D1133" s="57" t="s">
        <v>4</v>
      </c>
      <c r="E1133" s="57" t="s">
        <v>107</v>
      </c>
    </row>
    <row r="1134" spans="1:5" x14ac:dyDescent="0.25">
      <c r="A1134" s="57" t="s">
        <v>106</v>
      </c>
      <c r="B1134" s="57" t="s">
        <v>41</v>
      </c>
      <c r="C1134" s="58">
        <v>8864.0458609500001</v>
      </c>
      <c r="D1134" s="57" t="s">
        <v>4</v>
      </c>
      <c r="E1134" s="57" t="s">
        <v>107</v>
      </c>
    </row>
    <row r="1135" spans="1:5" x14ac:dyDescent="0.25">
      <c r="A1135" s="57" t="s">
        <v>106</v>
      </c>
      <c r="B1135" s="57" t="s">
        <v>41</v>
      </c>
      <c r="C1135" s="58">
        <v>9848.0322251399994</v>
      </c>
      <c r="D1135" s="57" t="s">
        <v>4</v>
      </c>
      <c r="E1135" s="57" t="s">
        <v>107</v>
      </c>
    </row>
    <row r="1136" spans="1:5" x14ac:dyDescent="0.25">
      <c r="A1136" s="57" t="s">
        <v>106</v>
      </c>
      <c r="B1136" s="57" t="s">
        <v>41</v>
      </c>
      <c r="C1136" s="58">
        <v>690957.70883899997</v>
      </c>
      <c r="D1136" s="57" t="s">
        <v>4</v>
      </c>
      <c r="E1136" s="57" t="s">
        <v>107</v>
      </c>
    </row>
    <row r="1137" spans="1:5" x14ac:dyDescent="0.25">
      <c r="A1137" s="57" t="s">
        <v>106</v>
      </c>
      <c r="B1137" s="57" t="s">
        <v>41</v>
      </c>
      <c r="C1137" s="58">
        <v>104635.456651</v>
      </c>
      <c r="D1137" s="57" t="s">
        <v>4</v>
      </c>
      <c r="E1137" s="57" t="s">
        <v>107</v>
      </c>
    </row>
    <row r="1138" spans="1:5" x14ac:dyDescent="0.25">
      <c r="A1138" s="57" t="s">
        <v>106</v>
      </c>
      <c r="B1138" s="57" t="s">
        <v>41</v>
      </c>
      <c r="C1138" s="58">
        <v>105708.37936200001</v>
      </c>
      <c r="D1138" s="57" t="s">
        <v>4</v>
      </c>
      <c r="E1138" s="57" t="s">
        <v>107</v>
      </c>
    </row>
    <row r="1139" spans="1:5" x14ac:dyDescent="0.25">
      <c r="A1139" s="57" t="s">
        <v>106</v>
      </c>
      <c r="B1139" s="57" t="s">
        <v>41</v>
      </c>
      <c r="C1139" s="58">
        <v>262668.78897400002</v>
      </c>
      <c r="D1139" s="57" t="s">
        <v>4</v>
      </c>
      <c r="E1139" s="57" t="s">
        <v>107</v>
      </c>
    </row>
    <row r="1140" spans="1:5" x14ac:dyDescent="0.25">
      <c r="A1140" s="57" t="s">
        <v>106</v>
      </c>
      <c r="B1140" s="57" t="s">
        <v>41</v>
      </c>
      <c r="C1140" s="58">
        <v>21350.7089901</v>
      </c>
      <c r="D1140" s="57" t="s">
        <v>4</v>
      </c>
      <c r="E1140" s="57" t="s">
        <v>107</v>
      </c>
    </row>
    <row r="1141" spans="1:5" x14ac:dyDescent="0.25">
      <c r="A1141" s="57" t="s">
        <v>106</v>
      </c>
      <c r="B1141" s="57" t="s">
        <v>41</v>
      </c>
      <c r="C1141" s="58">
        <v>14803.675253900001</v>
      </c>
      <c r="D1141" s="57" t="s">
        <v>4</v>
      </c>
      <c r="E1141" s="57" t="s">
        <v>107</v>
      </c>
    </row>
    <row r="1142" spans="1:5" x14ac:dyDescent="0.25">
      <c r="A1142" s="57" t="s">
        <v>106</v>
      </c>
      <c r="B1142" s="57" t="s">
        <v>41</v>
      </c>
      <c r="C1142" s="58">
        <v>57000.138871900002</v>
      </c>
      <c r="D1142" s="57" t="s">
        <v>4</v>
      </c>
      <c r="E1142" s="57" t="s">
        <v>107</v>
      </c>
    </row>
    <row r="1143" spans="1:5" x14ac:dyDescent="0.25">
      <c r="A1143" s="57" t="s">
        <v>106</v>
      </c>
      <c r="B1143" s="57" t="s">
        <v>41</v>
      </c>
      <c r="C1143" s="58">
        <v>75261.901786600007</v>
      </c>
      <c r="D1143" s="57" t="s">
        <v>4</v>
      </c>
      <c r="E1143" s="57" t="s">
        <v>107</v>
      </c>
    </row>
    <row r="1144" spans="1:5" x14ac:dyDescent="0.25">
      <c r="A1144" s="57" t="s">
        <v>106</v>
      </c>
      <c r="B1144" s="57" t="s">
        <v>41</v>
      </c>
      <c r="C1144" s="58">
        <v>75420.784505799995</v>
      </c>
      <c r="D1144" s="57" t="s">
        <v>4</v>
      </c>
      <c r="E1144" s="57" t="s">
        <v>107</v>
      </c>
    </row>
    <row r="1145" spans="1:5" x14ac:dyDescent="0.25">
      <c r="A1145" s="57" t="s">
        <v>106</v>
      </c>
      <c r="B1145" s="57" t="s">
        <v>41</v>
      </c>
      <c r="C1145" s="58">
        <v>9431.24226275</v>
      </c>
      <c r="D1145" s="57" t="s">
        <v>4</v>
      </c>
      <c r="E1145" s="57" t="s">
        <v>107</v>
      </c>
    </row>
    <row r="1146" spans="1:5" x14ac:dyDescent="0.25">
      <c r="A1146" s="57" t="s">
        <v>106</v>
      </c>
      <c r="B1146" s="57" t="s">
        <v>41</v>
      </c>
      <c r="C1146" s="58">
        <v>30110.903322499998</v>
      </c>
      <c r="D1146" s="57" t="s">
        <v>4</v>
      </c>
      <c r="E1146" s="57" t="s">
        <v>107</v>
      </c>
    </row>
    <row r="1147" spans="1:5" x14ac:dyDescent="0.25">
      <c r="A1147" s="57" t="s">
        <v>106</v>
      </c>
      <c r="B1147" s="57" t="s">
        <v>41</v>
      </c>
      <c r="C1147" s="58">
        <v>2365727.5714799999</v>
      </c>
      <c r="D1147" s="57" t="s">
        <v>4</v>
      </c>
      <c r="E1147" s="57" t="s">
        <v>107</v>
      </c>
    </row>
    <row r="1148" spans="1:5" x14ac:dyDescent="0.25">
      <c r="A1148" s="57" t="s">
        <v>106</v>
      </c>
      <c r="B1148" s="57" t="s">
        <v>41</v>
      </c>
      <c r="C1148" s="58">
        <v>15345.9444654</v>
      </c>
      <c r="D1148" s="57" t="s">
        <v>4</v>
      </c>
      <c r="E1148" s="57" t="s">
        <v>107</v>
      </c>
    </row>
    <row r="1149" spans="1:5" x14ac:dyDescent="0.25">
      <c r="A1149" s="57" t="s">
        <v>106</v>
      </c>
      <c r="B1149" s="57" t="s">
        <v>41</v>
      </c>
      <c r="C1149" s="58">
        <v>141366.73512200001</v>
      </c>
      <c r="D1149" s="57" t="s">
        <v>5</v>
      </c>
      <c r="E1149" s="57" t="s">
        <v>107</v>
      </c>
    </row>
    <row r="1150" spans="1:5" x14ac:dyDescent="0.25">
      <c r="A1150" s="57" t="s">
        <v>106</v>
      </c>
      <c r="B1150" s="57" t="s">
        <v>41</v>
      </c>
      <c r="C1150" s="58">
        <v>730275.54350399994</v>
      </c>
      <c r="D1150" s="57" t="s">
        <v>5</v>
      </c>
      <c r="E1150" s="57" t="s">
        <v>107</v>
      </c>
    </row>
    <row r="1151" spans="1:5" x14ac:dyDescent="0.25">
      <c r="A1151" s="57" t="s">
        <v>106</v>
      </c>
      <c r="B1151" s="57" t="s">
        <v>41</v>
      </c>
      <c r="C1151" s="58">
        <v>63513.891363399998</v>
      </c>
      <c r="D1151" s="57" t="s">
        <v>5</v>
      </c>
      <c r="E1151" s="57" t="s">
        <v>107</v>
      </c>
    </row>
    <row r="1152" spans="1:5" x14ac:dyDescent="0.25">
      <c r="A1152" s="57" t="s">
        <v>106</v>
      </c>
      <c r="B1152" s="57" t="s">
        <v>41</v>
      </c>
      <c r="C1152" s="58">
        <v>44969.394236</v>
      </c>
      <c r="D1152" s="57" t="s">
        <v>1</v>
      </c>
      <c r="E1152" s="57" t="s">
        <v>107</v>
      </c>
    </row>
    <row r="1153" spans="1:5" x14ac:dyDescent="0.25">
      <c r="A1153" s="57" t="s">
        <v>106</v>
      </c>
      <c r="B1153" s="57" t="s">
        <v>41</v>
      </c>
      <c r="C1153" s="58">
        <v>12363596.285599999</v>
      </c>
      <c r="D1153" s="57" t="s">
        <v>15</v>
      </c>
      <c r="E1153" s="57" t="s">
        <v>107</v>
      </c>
    </row>
    <row r="1154" spans="1:5" x14ac:dyDescent="0.25">
      <c r="A1154" s="57" t="s">
        <v>106</v>
      </c>
      <c r="B1154" s="57" t="s">
        <v>41</v>
      </c>
      <c r="C1154" s="58">
        <v>6577057.7728399998</v>
      </c>
      <c r="D1154" s="57" t="s">
        <v>15</v>
      </c>
      <c r="E1154" s="57" t="s">
        <v>106</v>
      </c>
    </row>
    <row r="1155" spans="1:5" x14ac:dyDescent="0.25">
      <c r="A1155" s="57" t="s">
        <v>106</v>
      </c>
      <c r="B1155" s="57" t="s">
        <v>41</v>
      </c>
      <c r="C1155" s="58">
        <v>66077.576143300001</v>
      </c>
      <c r="D1155" s="57" t="s">
        <v>12</v>
      </c>
      <c r="E1155" s="57" t="s">
        <v>107</v>
      </c>
    </row>
    <row r="1156" spans="1:5" x14ac:dyDescent="0.25">
      <c r="A1156" s="57" t="s">
        <v>106</v>
      </c>
      <c r="B1156" s="57" t="s">
        <v>41</v>
      </c>
      <c r="C1156" s="58">
        <v>1413046.93454</v>
      </c>
      <c r="D1156" s="57" t="s">
        <v>1</v>
      </c>
      <c r="E1156" s="57" t="s">
        <v>107</v>
      </c>
    </row>
    <row r="1157" spans="1:5" x14ac:dyDescent="0.25">
      <c r="A1157" s="57" t="s">
        <v>106</v>
      </c>
      <c r="B1157" s="57" t="s">
        <v>41</v>
      </c>
      <c r="C1157" s="58">
        <v>136959.99414</v>
      </c>
      <c r="D1157" s="57" t="s">
        <v>6</v>
      </c>
      <c r="E1157" s="57" t="s">
        <v>107</v>
      </c>
    </row>
    <row r="1158" spans="1:5" x14ac:dyDescent="0.25">
      <c r="A1158" s="57" t="s">
        <v>106</v>
      </c>
      <c r="B1158" s="57" t="s">
        <v>41</v>
      </c>
      <c r="C1158" s="58">
        <v>9766803.5043700002</v>
      </c>
      <c r="D1158" s="57" t="s">
        <v>4</v>
      </c>
      <c r="E1158" s="57" t="s">
        <v>107</v>
      </c>
    </row>
    <row r="1159" spans="1:5" x14ac:dyDescent="0.25">
      <c r="A1159" s="57" t="s">
        <v>106</v>
      </c>
      <c r="B1159" s="57" t="s">
        <v>41</v>
      </c>
      <c r="C1159" s="58">
        <v>67773.141037099995</v>
      </c>
      <c r="D1159" s="57" t="s">
        <v>4</v>
      </c>
      <c r="E1159" s="57" t="s">
        <v>107</v>
      </c>
    </row>
    <row r="1160" spans="1:5" x14ac:dyDescent="0.25">
      <c r="A1160" s="57" t="s">
        <v>106</v>
      </c>
      <c r="B1160" s="57" t="s">
        <v>41</v>
      </c>
      <c r="C1160" s="58">
        <v>120505.803856</v>
      </c>
      <c r="D1160" s="57" t="s">
        <v>4</v>
      </c>
      <c r="E1160" s="57" t="s">
        <v>107</v>
      </c>
    </row>
    <row r="1161" spans="1:5" x14ac:dyDescent="0.25">
      <c r="A1161" s="57" t="s">
        <v>106</v>
      </c>
      <c r="B1161" s="57" t="s">
        <v>41</v>
      </c>
      <c r="C1161" s="58">
        <v>2872046.9415899999</v>
      </c>
      <c r="D1161" s="57" t="s">
        <v>4</v>
      </c>
      <c r="E1161" s="57" t="s">
        <v>107</v>
      </c>
    </row>
    <row r="1162" spans="1:5" x14ac:dyDescent="0.25">
      <c r="A1162" s="57" t="s">
        <v>106</v>
      </c>
      <c r="B1162" s="57" t="s">
        <v>41</v>
      </c>
      <c r="C1162" s="58">
        <v>261585.684289</v>
      </c>
      <c r="D1162" s="57" t="s">
        <v>4</v>
      </c>
      <c r="E1162" s="57" t="s">
        <v>107</v>
      </c>
    </row>
    <row r="1163" spans="1:5" x14ac:dyDescent="0.25">
      <c r="A1163" s="57" t="s">
        <v>106</v>
      </c>
      <c r="B1163" s="57" t="s">
        <v>41</v>
      </c>
      <c r="C1163" s="58">
        <v>299364.34021200001</v>
      </c>
      <c r="D1163" s="57" t="s">
        <v>4</v>
      </c>
      <c r="E1163" s="57" t="s">
        <v>107</v>
      </c>
    </row>
    <row r="1164" spans="1:5" x14ac:dyDescent="0.25">
      <c r="A1164" s="57" t="s">
        <v>106</v>
      </c>
      <c r="B1164" s="57" t="s">
        <v>41</v>
      </c>
      <c r="C1164" s="58">
        <v>74636.353525099999</v>
      </c>
      <c r="D1164" s="57" t="s">
        <v>4</v>
      </c>
      <c r="E1164" s="57" t="s">
        <v>107</v>
      </c>
    </row>
    <row r="1165" spans="1:5" x14ac:dyDescent="0.25">
      <c r="A1165" s="57" t="s">
        <v>106</v>
      </c>
      <c r="B1165" s="57" t="s">
        <v>41</v>
      </c>
      <c r="C1165" s="58">
        <v>9800.8818627700002</v>
      </c>
      <c r="D1165" s="57" t="s">
        <v>4</v>
      </c>
      <c r="E1165" s="57" t="s">
        <v>107</v>
      </c>
    </row>
    <row r="1166" spans="1:5" x14ac:dyDescent="0.25">
      <c r="A1166" s="57" t="s">
        <v>106</v>
      </c>
      <c r="B1166" s="57" t="s">
        <v>41</v>
      </c>
      <c r="C1166" s="58">
        <v>35353.417945200003</v>
      </c>
      <c r="D1166" s="57" t="s">
        <v>4</v>
      </c>
      <c r="E1166" s="57" t="s">
        <v>107</v>
      </c>
    </row>
    <row r="1167" spans="1:5" x14ac:dyDescent="0.25">
      <c r="A1167" s="57" t="s">
        <v>106</v>
      </c>
      <c r="B1167" s="57" t="s">
        <v>41</v>
      </c>
      <c r="C1167" s="58">
        <v>254992.06739099999</v>
      </c>
      <c r="D1167" s="57" t="s">
        <v>4</v>
      </c>
      <c r="E1167" s="57" t="s">
        <v>107</v>
      </c>
    </row>
    <row r="1168" spans="1:5" x14ac:dyDescent="0.25">
      <c r="A1168" s="57" t="s">
        <v>106</v>
      </c>
      <c r="B1168" s="57" t="s">
        <v>41</v>
      </c>
      <c r="C1168" s="58">
        <v>284531.53668999998</v>
      </c>
      <c r="D1168" s="57" t="s">
        <v>4</v>
      </c>
      <c r="E1168" s="57" t="s">
        <v>107</v>
      </c>
    </row>
    <row r="1169" spans="1:5" x14ac:dyDescent="0.25">
      <c r="A1169" s="57" t="s">
        <v>106</v>
      </c>
      <c r="B1169" s="57" t="s">
        <v>41</v>
      </c>
      <c r="C1169" s="58">
        <v>52669.278622400001</v>
      </c>
      <c r="D1169" s="57" t="s">
        <v>4</v>
      </c>
      <c r="E1169" s="57" t="s">
        <v>107</v>
      </c>
    </row>
    <row r="1170" spans="1:5" x14ac:dyDescent="0.25">
      <c r="A1170" s="57" t="s">
        <v>106</v>
      </c>
      <c r="B1170" s="57" t="s">
        <v>41</v>
      </c>
      <c r="C1170" s="58">
        <v>287988.66637499997</v>
      </c>
      <c r="D1170" s="57" t="s">
        <v>4</v>
      </c>
      <c r="E1170" s="57" t="s">
        <v>107</v>
      </c>
    </row>
    <row r="1171" spans="1:5" x14ac:dyDescent="0.25">
      <c r="A1171" s="57" t="s">
        <v>106</v>
      </c>
      <c r="B1171" s="57" t="s">
        <v>41</v>
      </c>
      <c r="C1171" s="58">
        <v>471025.39208899997</v>
      </c>
      <c r="D1171" s="57" t="s">
        <v>4</v>
      </c>
      <c r="E1171" s="57" t="s">
        <v>107</v>
      </c>
    </row>
    <row r="1172" spans="1:5" x14ac:dyDescent="0.25">
      <c r="A1172" s="57" t="s">
        <v>106</v>
      </c>
      <c r="B1172" s="57" t="s">
        <v>41</v>
      </c>
      <c r="C1172" s="58">
        <v>34947.4953092</v>
      </c>
      <c r="D1172" s="57" t="s">
        <v>4</v>
      </c>
      <c r="E1172" s="57" t="s">
        <v>107</v>
      </c>
    </row>
    <row r="1173" spans="1:5" x14ac:dyDescent="0.25">
      <c r="A1173" s="57" t="s">
        <v>106</v>
      </c>
      <c r="B1173" s="57" t="s">
        <v>41</v>
      </c>
      <c r="C1173" s="58">
        <v>615925.85574399994</v>
      </c>
      <c r="D1173" s="57" t="s">
        <v>4</v>
      </c>
      <c r="E1173" s="57" t="s">
        <v>107</v>
      </c>
    </row>
    <row r="1174" spans="1:5" x14ac:dyDescent="0.25">
      <c r="A1174" s="57" t="s">
        <v>106</v>
      </c>
      <c r="B1174" s="57" t="s">
        <v>41</v>
      </c>
      <c r="C1174" s="58">
        <v>1956341.24122</v>
      </c>
      <c r="D1174" s="57" t="s">
        <v>4</v>
      </c>
      <c r="E1174" s="57" t="s">
        <v>107</v>
      </c>
    </row>
    <row r="1175" spans="1:5" x14ac:dyDescent="0.25">
      <c r="A1175" s="57" t="s">
        <v>106</v>
      </c>
      <c r="B1175" s="57" t="s">
        <v>41</v>
      </c>
      <c r="C1175" s="58">
        <v>988800.73230100004</v>
      </c>
      <c r="D1175" s="57" t="s">
        <v>9</v>
      </c>
      <c r="E1175" s="57" t="s">
        <v>107</v>
      </c>
    </row>
    <row r="1176" spans="1:5" x14ac:dyDescent="0.25">
      <c r="A1176" s="57" t="s">
        <v>106</v>
      </c>
      <c r="B1176" s="57" t="s">
        <v>41</v>
      </c>
      <c r="C1176" s="58">
        <v>375927.74705000001</v>
      </c>
      <c r="D1176" s="57" t="s">
        <v>6</v>
      </c>
      <c r="E1176" s="57" t="s">
        <v>107</v>
      </c>
    </row>
    <row r="1177" spans="1:5" x14ac:dyDescent="0.25">
      <c r="A1177" s="57" t="s">
        <v>106</v>
      </c>
      <c r="B1177" s="57" t="s">
        <v>41</v>
      </c>
      <c r="C1177" s="58">
        <v>16109.4723894</v>
      </c>
      <c r="D1177" s="57" t="s">
        <v>4</v>
      </c>
      <c r="E1177" s="57" t="s">
        <v>107</v>
      </c>
    </row>
    <row r="1178" spans="1:5" x14ac:dyDescent="0.25">
      <c r="A1178" s="57" t="s">
        <v>106</v>
      </c>
      <c r="B1178" s="57" t="s">
        <v>41</v>
      </c>
      <c r="C1178" s="58">
        <v>2468378.5448599998</v>
      </c>
      <c r="D1178" s="57" t="s">
        <v>4</v>
      </c>
      <c r="E1178" s="57" t="s">
        <v>107</v>
      </c>
    </row>
    <row r="1179" spans="1:5" x14ac:dyDescent="0.25">
      <c r="A1179" s="57" t="s">
        <v>106</v>
      </c>
      <c r="B1179" s="57" t="s">
        <v>41</v>
      </c>
      <c r="C1179" s="58">
        <v>82082.792442799997</v>
      </c>
      <c r="D1179" s="57" t="s">
        <v>4</v>
      </c>
      <c r="E1179" s="57" t="s">
        <v>107</v>
      </c>
    </row>
    <row r="1180" spans="1:5" x14ac:dyDescent="0.25">
      <c r="A1180" s="57" t="s">
        <v>106</v>
      </c>
      <c r="B1180" s="57" t="s">
        <v>41</v>
      </c>
      <c r="C1180" s="58">
        <v>7103.8544387600004</v>
      </c>
      <c r="D1180" s="57" t="s">
        <v>4</v>
      </c>
      <c r="E1180" s="57" t="s">
        <v>107</v>
      </c>
    </row>
    <row r="1181" spans="1:5" x14ac:dyDescent="0.25">
      <c r="A1181" s="57" t="s">
        <v>106</v>
      </c>
      <c r="B1181" s="57" t="s">
        <v>41</v>
      </c>
      <c r="C1181" s="58">
        <v>9716.3012739400001</v>
      </c>
      <c r="D1181" s="57" t="s">
        <v>4</v>
      </c>
      <c r="E1181" s="57" t="s">
        <v>107</v>
      </c>
    </row>
    <row r="1182" spans="1:5" x14ac:dyDescent="0.25">
      <c r="A1182" s="57" t="s">
        <v>106</v>
      </c>
      <c r="B1182" s="57" t="s">
        <v>41</v>
      </c>
      <c r="C1182" s="58">
        <v>16630.104729800001</v>
      </c>
      <c r="D1182" s="57" t="s">
        <v>4</v>
      </c>
      <c r="E1182" s="57" t="s">
        <v>107</v>
      </c>
    </row>
    <row r="1183" spans="1:5" x14ac:dyDescent="0.25">
      <c r="A1183" s="57" t="s">
        <v>106</v>
      </c>
      <c r="B1183" s="57" t="s">
        <v>41</v>
      </c>
      <c r="C1183" s="58">
        <v>166894.65413899999</v>
      </c>
      <c r="D1183" s="57" t="s">
        <v>4</v>
      </c>
      <c r="E1183" s="57" t="s">
        <v>107</v>
      </c>
    </row>
    <row r="1184" spans="1:5" x14ac:dyDescent="0.25">
      <c r="A1184" s="57" t="s">
        <v>106</v>
      </c>
      <c r="B1184" s="57" t="s">
        <v>41</v>
      </c>
      <c r="C1184" s="58">
        <v>93571.930529699996</v>
      </c>
      <c r="D1184" s="57" t="s">
        <v>4</v>
      </c>
      <c r="E1184" s="57" t="s">
        <v>107</v>
      </c>
    </row>
    <row r="1185" spans="1:5" x14ac:dyDescent="0.25">
      <c r="A1185" s="57" t="s">
        <v>106</v>
      </c>
      <c r="B1185" s="57" t="s">
        <v>41</v>
      </c>
      <c r="C1185" s="58">
        <v>2815.0504916999998</v>
      </c>
      <c r="D1185" s="57" t="s">
        <v>4</v>
      </c>
      <c r="E1185" s="57" t="s">
        <v>107</v>
      </c>
    </row>
    <row r="1186" spans="1:5" x14ac:dyDescent="0.25">
      <c r="A1186" s="57" t="s">
        <v>106</v>
      </c>
      <c r="B1186" s="57" t="s">
        <v>41</v>
      </c>
      <c r="C1186" s="58">
        <v>49797.574604499998</v>
      </c>
      <c r="D1186" s="57" t="s">
        <v>4</v>
      </c>
      <c r="E1186" s="57" t="s">
        <v>107</v>
      </c>
    </row>
    <row r="1187" spans="1:5" x14ac:dyDescent="0.25">
      <c r="A1187" s="57" t="s">
        <v>106</v>
      </c>
      <c r="B1187" s="57" t="s">
        <v>41</v>
      </c>
      <c r="C1187" s="58">
        <v>499483.196375</v>
      </c>
      <c r="D1187" s="57" t="s">
        <v>4</v>
      </c>
      <c r="E1187" s="57" t="s">
        <v>107</v>
      </c>
    </row>
    <row r="1188" spans="1:5" x14ac:dyDescent="0.25">
      <c r="A1188" s="57" t="s">
        <v>106</v>
      </c>
      <c r="B1188" s="57" t="s">
        <v>41</v>
      </c>
      <c r="C1188" s="58">
        <v>52155.0140226</v>
      </c>
      <c r="D1188" s="57" t="s">
        <v>4</v>
      </c>
      <c r="E1188" s="57" t="s">
        <v>107</v>
      </c>
    </row>
    <row r="1189" spans="1:5" x14ac:dyDescent="0.25">
      <c r="A1189" s="57" t="s">
        <v>106</v>
      </c>
      <c r="B1189" s="57" t="s">
        <v>41</v>
      </c>
      <c r="C1189" s="58">
        <v>218660.348191</v>
      </c>
      <c r="D1189" s="57" t="s">
        <v>4</v>
      </c>
      <c r="E1189" s="57" t="s">
        <v>107</v>
      </c>
    </row>
    <row r="1190" spans="1:5" x14ac:dyDescent="0.25">
      <c r="A1190" s="57" t="s">
        <v>106</v>
      </c>
      <c r="B1190" s="57" t="s">
        <v>41</v>
      </c>
      <c r="C1190" s="58">
        <v>53656.121403500001</v>
      </c>
      <c r="D1190" s="57" t="s">
        <v>4</v>
      </c>
      <c r="E1190" s="57" t="s">
        <v>107</v>
      </c>
    </row>
    <row r="1191" spans="1:5" x14ac:dyDescent="0.25">
      <c r="A1191" s="57" t="s">
        <v>106</v>
      </c>
      <c r="B1191" s="57" t="s">
        <v>41</v>
      </c>
      <c r="C1191" s="58">
        <v>47429.891643900002</v>
      </c>
      <c r="D1191" s="57" t="s">
        <v>4</v>
      </c>
      <c r="E1191" s="57" t="s">
        <v>107</v>
      </c>
    </row>
    <row r="1192" spans="1:5" x14ac:dyDescent="0.25">
      <c r="A1192" s="57" t="s">
        <v>106</v>
      </c>
      <c r="B1192" s="57" t="s">
        <v>41</v>
      </c>
      <c r="C1192" s="58">
        <v>96641.009371299995</v>
      </c>
      <c r="D1192" s="57" t="s">
        <v>4</v>
      </c>
      <c r="E1192" s="57" t="s">
        <v>107</v>
      </c>
    </row>
    <row r="1193" spans="1:5" x14ac:dyDescent="0.25">
      <c r="A1193" s="57" t="s">
        <v>106</v>
      </c>
      <c r="B1193" s="57" t="s">
        <v>41</v>
      </c>
      <c r="C1193" s="58">
        <v>57344.572577200001</v>
      </c>
      <c r="D1193" s="57" t="s">
        <v>4</v>
      </c>
      <c r="E1193" s="57" t="s">
        <v>107</v>
      </c>
    </row>
    <row r="1194" spans="1:5" x14ac:dyDescent="0.25">
      <c r="A1194" s="57" t="s">
        <v>106</v>
      </c>
      <c r="B1194" s="57" t="s">
        <v>41</v>
      </c>
      <c r="C1194" s="58">
        <v>9615.9012235900009</v>
      </c>
      <c r="D1194" s="57" t="s">
        <v>4</v>
      </c>
      <c r="E1194" s="57" t="s">
        <v>107</v>
      </c>
    </row>
    <row r="1195" spans="1:5" x14ac:dyDescent="0.25">
      <c r="A1195" s="57" t="s">
        <v>106</v>
      </c>
      <c r="B1195" s="57" t="s">
        <v>41</v>
      </c>
      <c r="C1195" s="58">
        <v>27200.940272899999</v>
      </c>
      <c r="D1195" s="57" t="s">
        <v>4</v>
      </c>
      <c r="E1195" s="57" t="s">
        <v>107</v>
      </c>
    </row>
    <row r="1196" spans="1:5" x14ac:dyDescent="0.25">
      <c r="A1196" s="57" t="s">
        <v>106</v>
      </c>
      <c r="B1196" s="57" t="s">
        <v>41</v>
      </c>
      <c r="C1196" s="58">
        <v>49033.149430700003</v>
      </c>
      <c r="D1196" s="57" t="s">
        <v>4</v>
      </c>
      <c r="E1196" s="57" t="s">
        <v>107</v>
      </c>
    </row>
    <row r="1197" spans="1:5" x14ac:dyDescent="0.25">
      <c r="A1197" s="57" t="s">
        <v>106</v>
      </c>
      <c r="B1197" s="57" t="s">
        <v>41</v>
      </c>
      <c r="C1197" s="58">
        <v>155953.265927</v>
      </c>
      <c r="D1197" s="57" t="s">
        <v>4</v>
      </c>
      <c r="E1197" s="57" t="s">
        <v>107</v>
      </c>
    </row>
    <row r="1198" spans="1:5" x14ac:dyDescent="0.25">
      <c r="A1198" s="57" t="s">
        <v>106</v>
      </c>
      <c r="B1198" s="57" t="s">
        <v>41</v>
      </c>
      <c r="C1198" s="58">
        <v>2270.61880045</v>
      </c>
      <c r="D1198" s="57" t="s">
        <v>4</v>
      </c>
      <c r="E1198" s="57" t="s">
        <v>107</v>
      </c>
    </row>
    <row r="1199" spans="1:5" x14ac:dyDescent="0.25">
      <c r="A1199" s="57" t="s">
        <v>106</v>
      </c>
      <c r="B1199" s="57" t="s">
        <v>41</v>
      </c>
      <c r="C1199" s="58">
        <v>47352.597563399999</v>
      </c>
      <c r="D1199" s="57" t="s">
        <v>4</v>
      </c>
      <c r="E1199" s="57" t="s">
        <v>107</v>
      </c>
    </row>
    <row r="1200" spans="1:5" x14ac:dyDescent="0.25">
      <c r="A1200" s="57" t="s">
        <v>106</v>
      </c>
      <c r="B1200" s="57" t="s">
        <v>41</v>
      </c>
      <c r="C1200" s="58">
        <v>22610.0914299</v>
      </c>
      <c r="D1200" s="57" t="s">
        <v>4</v>
      </c>
      <c r="E1200" s="57" t="s">
        <v>107</v>
      </c>
    </row>
    <row r="1201" spans="1:5" x14ac:dyDescent="0.25">
      <c r="A1201" s="57" t="s">
        <v>106</v>
      </c>
      <c r="B1201" s="57" t="s">
        <v>41</v>
      </c>
      <c r="C1201" s="58">
        <v>159631.98060800001</v>
      </c>
      <c r="D1201" s="57" t="s">
        <v>4</v>
      </c>
      <c r="E1201" s="57" t="s">
        <v>107</v>
      </c>
    </row>
    <row r="1202" spans="1:5" x14ac:dyDescent="0.25">
      <c r="A1202" s="57" t="s">
        <v>106</v>
      </c>
      <c r="B1202" s="57" t="s">
        <v>41</v>
      </c>
      <c r="C1202" s="58">
        <v>31379.1719472</v>
      </c>
      <c r="D1202" s="57" t="s">
        <v>4</v>
      </c>
      <c r="E1202" s="57" t="s">
        <v>107</v>
      </c>
    </row>
    <row r="1203" spans="1:5" x14ac:dyDescent="0.25">
      <c r="A1203" s="57" t="s">
        <v>106</v>
      </c>
      <c r="B1203" s="57" t="s">
        <v>41</v>
      </c>
      <c r="C1203" s="58">
        <v>180666.50150499999</v>
      </c>
      <c r="D1203" s="57" t="s">
        <v>4</v>
      </c>
      <c r="E1203" s="57" t="s">
        <v>107</v>
      </c>
    </row>
    <row r="1204" spans="1:5" x14ac:dyDescent="0.25">
      <c r="A1204" s="57" t="s">
        <v>106</v>
      </c>
      <c r="B1204" s="57" t="s">
        <v>41</v>
      </c>
      <c r="C1204" s="58">
        <v>99397.312862399995</v>
      </c>
      <c r="D1204" s="57" t="s">
        <v>4</v>
      </c>
      <c r="E1204" s="57" t="s">
        <v>107</v>
      </c>
    </row>
    <row r="1205" spans="1:5" x14ac:dyDescent="0.25">
      <c r="A1205" s="57" t="s">
        <v>106</v>
      </c>
      <c r="B1205" s="57" t="s">
        <v>41</v>
      </c>
      <c r="C1205" s="58">
        <v>373491.41415299999</v>
      </c>
      <c r="D1205" s="57" t="s">
        <v>4</v>
      </c>
      <c r="E1205" s="57" t="s">
        <v>107</v>
      </c>
    </row>
    <row r="1206" spans="1:5" x14ac:dyDescent="0.25">
      <c r="A1206" s="57" t="s">
        <v>106</v>
      </c>
      <c r="B1206" s="57" t="s">
        <v>41</v>
      </c>
      <c r="C1206" s="58">
        <v>32174.422052000002</v>
      </c>
      <c r="D1206" s="57" t="s">
        <v>4</v>
      </c>
      <c r="E1206" s="57" t="s">
        <v>107</v>
      </c>
    </row>
    <row r="1207" spans="1:5" x14ac:dyDescent="0.25">
      <c r="A1207" s="57" t="s">
        <v>106</v>
      </c>
      <c r="B1207" s="57" t="s">
        <v>41</v>
      </c>
      <c r="C1207" s="58">
        <v>2325659.6071199998</v>
      </c>
      <c r="D1207" s="57" t="s">
        <v>4</v>
      </c>
      <c r="E1207" s="57" t="s">
        <v>107</v>
      </c>
    </row>
    <row r="1208" spans="1:5" x14ac:dyDescent="0.25">
      <c r="A1208" s="57" t="s">
        <v>106</v>
      </c>
      <c r="B1208" s="57" t="s">
        <v>41</v>
      </c>
      <c r="C1208" s="58">
        <v>480243.04592399998</v>
      </c>
      <c r="D1208" s="57" t="s">
        <v>4</v>
      </c>
      <c r="E1208" s="57" t="s">
        <v>107</v>
      </c>
    </row>
    <row r="1209" spans="1:5" x14ac:dyDescent="0.25">
      <c r="A1209" s="57" t="s">
        <v>106</v>
      </c>
      <c r="B1209" s="57" t="s">
        <v>41</v>
      </c>
      <c r="C1209" s="58">
        <v>97343.186365899994</v>
      </c>
      <c r="D1209" s="57" t="s">
        <v>4</v>
      </c>
      <c r="E1209" s="57" t="s">
        <v>107</v>
      </c>
    </row>
    <row r="1210" spans="1:5" x14ac:dyDescent="0.25">
      <c r="A1210" s="57" t="s">
        <v>106</v>
      </c>
      <c r="B1210" s="57" t="s">
        <v>41</v>
      </c>
      <c r="C1210" s="58">
        <v>2950976.73312</v>
      </c>
      <c r="D1210" s="57" t="s">
        <v>4</v>
      </c>
      <c r="E1210" s="57" t="s">
        <v>107</v>
      </c>
    </row>
    <row r="1211" spans="1:5" x14ac:dyDescent="0.25">
      <c r="A1211" s="57" t="s">
        <v>106</v>
      </c>
      <c r="B1211" s="57" t="s">
        <v>41</v>
      </c>
      <c r="C1211" s="58">
        <v>112114.015639</v>
      </c>
      <c r="D1211" s="57" t="s">
        <v>4</v>
      </c>
      <c r="E1211" s="57" t="s">
        <v>107</v>
      </c>
    </row>
    <row r="1212" spans="1:5" x14ac:dyDescent="0.25">
      <c r="A1212" s="57" t="s">
        <v>106</v>
      </c>
      <c r="B1212" s="57" t="s">
        <v>41</v>
      </c>
      <c r="C1212" s="58">
        <v>414312.09888200002</v>
      </c>
      <c r="D1212" s="57" t="s">
        <v>4</v>
      </c>
      <c r="E1212" s="57" t="s">
        <v>107</v>
      </c>
    </row>
    <row r="1213" spans="1:5" x14ac:dyDescent="0.25">
      <c r="A1213" s="57" t="s">
        <v>106</v>
      </c>
      <c r="B1213" s="57" t="s">
        <v>41</v>
      </c>
      <c r="C1213" s="58">
        <v>25263.197034500001</v>
      </c>
      <c r="D1213" s="57" t="s">
        <v>4</v>
      </c>
      <c r="E1213" s="57" t="s">
        <v>107</v>
      </c>
    </row>
    <row r="1214" spans="1:5" x14ac:dyDescent="0.25">
      <c r="A1214" s="57" t="s">
        <v>106</v>
      </c>
      <c r="B1214" s="57" t="s">
        <v>41</v>
      </c>
      <c r="C1214" s="58">
        <v>34913.021065100002</v>
      </c>
      <c r="D1214" s="57" t="s">
        <v>4</v>
      </c>
      <c r="E1214" s="57" t="s">
        <v>107</v>
      </c>
    </row>
    <row r="1215" spans="1:5" x14ac:dyDescent="0.25">
      <c r="A1215" s="57" t="s">
        <v>106</v>
      </c>
      <c r="B1215" s="57" t="s">
        <v>41</v>
      </c>
      <c r="C1215" s="58">
        <v>6070985.86381</v>
      </c>
      <c r="D1215" s="57" t="s">
        <v>4</v>
      </c>
      <c r="E1215" s="57" t="s">
        <v>107</v>
      </c>
    </row>
    <row r="1216" spans="1:5" x14ac:dyDescent="0.25">
      <c r="A1216" s="57" t="s">
        <v>106</v>
      </c>
      <c r="B1216" s="57" t="s">
        <v>41</v>
      </c>
      <c r="C1216" s="58">
        <v>1671687.1113</v>
      </c>
      <c r="D1216" s="57" t="s">
        <v>4</v>
      </c>
      <c r="E1216" s="57" t="s">
        <v>107</v>
      </c>
    </row>
    <row r="1217" spans="1:5" x14ac:dyDescent="0.25">
      <c r="A1217" s="57" t="s">
        <v>106</v>
      </c>
      <c r="B1217" s="57" t="s">
        <v>41</v>
      </c>
      <c r="C1217" s="58">
        <v>18375.882239300001</v>
      </c>
      <c r="D1217" s="57" t="s">
        <v>4</v>
      </c>
      <c r="E1217" s="57" t="s">
        <v>107</v>
      </c>
    </row>
    <row r="1218" spans="1:5" x14ac:dyDescent="0.25">
      <c r="A1218" s="57" t="s">
        <v>106</v>
      </c>
      <c r="B1218" s="57" t="s">
        <v>41</v>
      </c>
      <c r="C1218" s="58">
        <v>31222.3660581</v>
      </c>
      <c r="D1218" s="57" t="s">
        <v>4</v>
      </c>
      <c r="E1218" s="57" t="s">
        <v>107</v>
      </c>
    </row>
    <row r="1219" spans="1:5" x14ac:dyDescent="0.25">
      <c r="A1219" s="57" t="s">
        <v>106</v>
      </c>
      <c r="B1219" s="57" t="s">
        <v>41</v>
      </c>
      <c r="C1219" s="58">
        <v>2900841.8231000002</v>
      </c>
      <c r="D1219" s="57" t="s">
        <v>4</v>
      </c>
      <c r="E1219" s="57" t="s">
        <v>107</v>
      </c>
    </row>
    <row r="1220" spans="1:5" x14ac:dyDescent="0.25">
      <c r="A1220" s="57" t="s">
        <v>106</v>
      </c>
      <c r="B1220" s="57" t="s">
        <v>41</v>
      </c>
      <c r="C1220" s="58">
        <v>565054.44257299998</v>
      </c>
      <c r="D1220" s="57" t="s">
        <v>4</v>
      </c>
      <c r="E1220" s="57" t="s">
        <v>107</v>
      </c>
    </row>
    <row r="1221" spans="1:5" x14ac:dyDescent="0.25">
      <c r="A1221" s="57" t="s">
        <v>106</v>
      </c>
      <c r="B1221" s="57" t="s">
        <v>41</v>
      </c>
      <c r="C1221" s="58">
        <v>532455.19229799998</v>
      </c>
      <c r="D1221" s="57" t="s">
        <v>4</v>
      </c>
      <c r="E1221" s="57" t="s">
        <v>107</v>
      </c>
    </row>
    <row r="1222" spans="1:5" x14ac:dyDescent="0.25">
      <c r="A1222" s="57" t="s">
        <v>106</v>
      </c>
      <c r="B1222" s="57" t="s">
        <v>41</v>
      </c>
      <c r="C1222" s="58">
        <v>45717.544832400003</v>
      </c>
      <c r="D1222" s="57" t="s">
        <v>4</v>
      </c>
      <c r="E1222" s="57" t="s">
        <v>107</v>
      </c>
    </row>
    <row r="1223" spans="1:5" x14ac:dyDescent="0.25">
      <c r="A1223" s="57" t="s">
        <v>106</v>
      </c>
      <c r="B1223" s="57" t="s">
        <v>41</v>
      </c>
      <c r="C1223" s="58">
        <v>523540.81689299998</v>
      </c>
      <c r="D1223" s="57" t="s">
        <v>4</v>
      </c>
      <c r="E1223" s="57" t="s">
        <v>107</v>
      </c>
    </row>
    <row r="1224" spans="1:5" x14ac:dyDescent="0.25">
      <c r="A1224" s="57" t="s">
        <v>106</v>
      </c>
      <c r="B1224" s="57" t="s">
        <v>41</v>
      </c>
      <c r="C1224" s="58">
        <v>1695697.926</v>
      </c>
      <c r="D1224" s="57" t="s">
        <v>4</v>
      </c>
      <c r="E1224" s="57" t="s">
        <v>107</v>
      </c>
    </row>
    <row r="1225" spans="1:5" x14ac:dyDescent="0.25">
      <c r="A1225" s="57" t="s">
        <v>106</v>
      </c>
      <c r="B1225" s="57" t="s">
        <v>41</v>
      </c>
      <c r="C1225" s="58">
        <v>5603948.5782199996</v>
      </c>
      <c r="D1225" s="57" t="s">
        <v>4</v>
      </c>
      <c r="E1225" s="57" t="s">
        <v>107</v>
      </c>
    </row>
    <row r="1226" spans="1:5" x14ac:dyDescent="0.25">
      <c r="A1226" s="57" t="s">
        <v>106</v>
      </c>
      <c r="B1226" s="57" t="s">
        <v>41</v>
      </c>
      <c r="C1226" s="58">
        <v>496326.83099799999</v>
      </c>
      <c r="D1226" s="57" t="s">
        <v>4</v>
      </c>
      <c r="E1226" s="57" t="s">
        <v>107</v>
      </c>
    </row>
    <row r="1227" spans="1:5" x14ac:dyDescent="0.25">
      <c r="A1227" s="57" t="s">
        <v>106</v>
      </c>
      <c r="B1227" s="57" t="s">
        <v>41</v>
      </c>
      <c r="C1227" s="58">
        <v>6383398.6168099996</v>
      </c>
      <c r="D1227" s="57" t="s">
        <v>4</v>
      </c>
      <c r="E1227" s="57" t="s">
        <v>107</v>
      </c>
    </row>
    <row r="1228" spans="1:5" x14ac:dyDescent="0.25">
      <c r="A1228" s="57" t="s">
        <v>106</v>
      </c>
      <c r="B1228" s="57" t="s">
        <v>41</v>
      </c>
      <c r="C1228" s="58">
        <v>1138533.7524000001</v>
      </c>
      <c r="D1228" s="57" t="s">
        <v>4</v>
      </c>
      <c r="E1228" s="57" t="s">
        <v>107</v>
      </c>
    </row>
    <row r="1229" spans="1:5" x14ac:dyDescent="0.25">
      <c r="A1229" s="57" t="s">
        <v>106</v>
      </c>
      <c r="B1229" s="57" t="s">
        <v>41</v>
      </c>
      <c r="C1229" s="58">
        <v>50172.668107400001</v>
      </c>
      <c r="D1229" s="57" t="s">
        <v>4</v>
      </c>
      <c r="E1229" s="57" t="s">
        <v>107</v>
      </c>
    </row>
    <row r="1230" spans="1:5" x14ac:dyDescent="0.25">
      <c r="A1230" s="57" t="s">
        <v>106</v>
      </c>
      <c r="B1230" s="57" t="s">
        <v>41</v>
      </c>
      <c r="C1230" s="58">
        <v>952148.07557300001</v>
      </c>
      <c r="D1230" s="57" t="s">
        <v>4</v>
      </c>
      <c r="E1230" s="57" t="s">
        <v>107</v>
      </c>
    </row>
    <row r="1231" spans="1:5" x14ac:dyDescent="0.25">
      <c r="A1231" s="57" t="s">
        <v>106</v>
      </c>
      <c r="B1231" s="57" t="s">
        <v>41</v>
      </c>
      <c r="C1231" s="58">
        <v>3143676.6836299999</v>
      </c>
      <c r="D1231" s="57" t="s">
        <v>4</v>
      </c>
      <c r="E1231" s="57" t="s">
        <v>107</v>
      </c>
    </row>
    <row r="1232" spans="1:5" x14ac:dyDescent="0.25">
      <c r="A1232" s="57" t="s">
        <v>106</v>
      </c>
      <c r="B1232" s="57" t="s">
        <v>41</v>
      </c>
      <c r="C1232" s="58">
        <v>6075364.1249700002</v>
      </c>
      <c r="D1232" s="57" t="s">
        <v>4</v>
      </c>
      <c r="E1232" s="57" t="s">
        <v>107</v>
      </c>
    </row>
    <row r="1233" spans="1:5" x14ac:dyDescent="0.25">
      <c r="A1233" s="57" t="s">
        <v>106</v>
      </c>
      <c r="B1233" s="57" t="s">
        <v>41</v>
      </c>
      <c r="C1233" s="58">
        <v>41488.620251499997</v>
      </c>
      <c r="D1233" s="57" t="s">
        <v>4</v>
      </c>
      <c r="E1233" s="57" t="s">
        <v>107</v>
      </c>
    </row>
    <row r="1234" spans="1:5" x14ac:dyDescent="0.25">
      <c r="A1234" s="57" t="s">
        <v>106</v>
      </c>
      <c r="B1234" s="57" t="s">
        <v>41</v>
      </c>
      <c r="C1234" s="58">
        <v>4541295.727</v>
      </c>
      <c r="D1234" s="57" t="s">
        <v>4</v>
      </c>
      <c r="E1234" s="57" t="s">
        <v>107</v>
      </c>
    </row>
    <row r="1235" spans="1:5" x14ac:dyDescent="0.25">
      <c r="A1235" s="57" t="s">
        <v>106</v>
      </c>
      <c r="B1235" s="57" t="s">
        <v>41</v>
      </c>
      <c r="C1235" s="58">
        <v>4172.5952701599999</v>
      </c>
      <c r="D1235" s="57" t="s">
        <v>4</v>
      </c>
      <c r="E1235" s="57" t="s">
        <v>107</v>
      </c>
    </row>
    <row r="1236" spans="1:5" x14ac:dyDescent="0.25">
      <c r="A1236" s="57" t="s">
        <v>106</v>
      </c>
      <c r="B1236" s="57" t="s">
        <v>41</v>
      </c>
      <c r="C1236" s="58">
        <v>21604.1259937</v>
      </c>
      <c r="D1236" s="57" t="s">
        <v>4</v>
      </c>
      <c r="E1236" s="57" t="s">
        <v>107</v>
      </c>
    </row>
    <row r="1237" spans="1:5" x14ac:dyDescent="0.25">
      <c r="A1237" s="57" t="s">
        <v>106</v>
      </c>
      <c r="B1237" s="57" t="s">
        <v>41</v>
      </c>
      <c r="C1237" s="58">
        <v>231689.46813200001</v>
      </c>
      <c r="D1237" s="57" t="s">
        <v>4</v>
      </c>
      <c r="E1237" s="57" t="s">
        <v>107</v>
      </c>
    </row>
    <row r="1238" spans="1:5" x14ac:dyDescent="0.25">
      <c r="A1238" s="57" t="s">
        <v>106</v>
      </c>
      <c r="B1238" s="57" t="s">
        <v>41</v>
      </c>
      <c r="C1238" s="58">
        <v>440132.72837199998</v>
      </c>
      <c r="D1238" s="57" t="s">
        <v>4</v>
      </c>
      <c r="E1238" s="57" t="s">
        <v>107</v>
      </c>
    </row>
    <row r="1239" spans="1:5" x14ac:dyDescent="0.25">
      <c r="A1239" s="57" t="s">
        <v>106</v>
      </c>
      <c r="B1239" s="57" t="s">
        <v>41</v>
      </c>
      <c r="C1239" s="58">
        <v>6542.7454240899997</v>
      </c>
      <c r="D1239" s="57" t="s">
        <v>4</v>
      </c>
      <c r="E1239" s="57" t="s">
        <v>107</v>
      </c>
    </row>
    <row r="1240" spans="1:5" x14ac:dyDescent="0.25">
      <c r="A1240" s="57" t="s">
        <v>106</v>
      </c>
      <c r="B1240" s="57" t="s">
        <v>41</v>
      </c>
      <c r="C1240" s="58">
        <v>5704.0339072300003</v>
      </c>
      <c r="D1240" s="57" t="s">
        <v>4</v>
      </c>
      <c r="E1240" s="57" t="s">
        <v>107</v>
      </c>
    </row>
    <row r="1241" spans="1:5" x14ac:dyDescent="0.25">
      <c r="A1241" s="57" t="s">
        <v>106</v>
      </c>
      <c r="B1241" s="57" t="s">
        <v>41</v>
      </c>
      <c r="C1241" s="58">
        <v>374088.91222100001</v>
      </c>
      <c r="D1241" s="57" t="s">
        <v>4</v>
      </c>
      <c r="E1241" s="57" t="s">
        <v>107</v>
      </c>
    </row>
    <row r="1242" spans="1:5" x14ac:dyDescent="0.25">
      <c r="A1242" s="57" t="s">
        <v>106</v>
      </c>
      <c r="B1242" s="57" t="s">
        <v>41</v>
      </c>
      <c r="C1242" s="58">
        <v>10260.039315100001</v>
      </c>
      <c r="D1242" s="57" t="s">
        <v>4</v>
      </c>
      <c r="E1242" s="57" t="s">
        <v>107</v>
      </c>
    </row>
    <row r="1243" spans="1:5" x14ac:dyDescent="0.25">
      <c r="A1243" s="57" t="s">
        <v>106</v>
      </c>
      <c r="B1243" s="57" t="s">
        <v>41</v>
      </c>
      <c r="C1243" s="58">
        <v>31594.924946899999</v>
      </c>
      <c r="D1243" s="57" t="s">
        <v>4</v>
      </c>
      <c r="E1243" s="57" t="s">
        <v>107</v>
      </c>
    </row>
    <row r="1244" spans="1:5" x14ac:dyDescent="0.25">
      <c r="A1244" s="57" t="s">
        <v>106</v>
      </c>
      <c r="B1244" s="57" t="s">
        <v>41</v>
      </c>
      <c r="C1244" s="58">
        <v>296806.503838</v>
      </c>
      <c r="D1244" s="57" t="s">
        <v>4</v>
      </c>
      <c r="E1244" s="57" t="s">
        <v>107</v>
      </c>
    </row>
    <row r="1245" spans="1:5" x14ac:dyDescent="0.25">
      <c r="A1245" s="57" t="s">
        <v>106</v>
      </c>
      <c r="B1245" s="57" t="s">
        <v>41</v>
      </c>
      <c r="C1245" s="58">
        <v>329302.39607399999</v>
      </c>
      <c r="D1245" s="57" t="s">
        <v>4</v>
      </c>
      <c r="E1245" s="57" t="s">
        <v>107</v>
      </c>
    </row>
    <row r="1246" spans="1:5" x14ac:dyDescent="0.25">
      <c r="A1246" s="57" t="s">
        <v>106</v>
      </c>
      <c r="B1246" s="57" t="s">
        <v>41</v>
      </c>
      <c r="C1246" s="58">
        <v>13812.6459072</v>
      </c>
      <c r="D1246" s="57" t="s">
        <v>4</v>
      </c>
      <c r="E1246" s="57" t="s">
        <v>107</v>
      </c>
    </row>
    <row r="1247" spans="1:5" x14ac:dyDescent="0.25">
      <c r="A1247" s="57" t="s">
        <v>106</v>
      </c>
      <c r="B1247" s="57" t="s">
        <v>41</v>
      </c>
      <c r="C1247" s="58">
        <v>133968.66879299999</v>
      </c>
      <c r="D1247" s="57" t="s">
        <v>5</v>
      </c>
      <c r="E1247" s="57" t="s">
        <v>107</v>
      </c>
    </row>
    <row r="1248" spans="1:5" x14ac:dyDescent="0.25">
      <c r="A1248" s="57" t="s">
        <v>106</v>
      </c>
      <c r="B1248" s="57" t="s">
        <v>41</v>
      </c>
      <c r="C1248" s="58">
        <v>43015.727306499997</v>
      </c>
      <c r="D1248" s="57" t="s">
        <v>5</v>
      </c>
      <c r="E1248" s="57" t="s">
        <v>107</v>
      </c>
    </row>
    <row r="1249" spans="1:5" x14ac:dyDescent="0.25">
      <c r="A1249" s="57" t="s">
        <v>106</v>
      </c>
      <c r="B1249" s="57" t="s">
        <v>41</v>
      </c>
      <c r="C1249" s="58">
        <v>160753.86939599999</v>
      </c>
      <c r="D1249" s="57" t="s">
        <v>5</v>
      </c>
      <c r="E1249" s="57" t="s">
        <v>107</v>
      </c>
    </row>
    <row r="1250" spans="1:5" x14ac:dyDescent="0.25">
      <c r="A1250" s="57" t="s">
        <v>106</v>
      </c>
      <c r="B1250" s="57" t="s">
        <v>41</v>
      </c>
      <c r="C1250" s="58">
        <v>16486.2927375</v>
      </c>
      <c r="D1250" s="57" t="s">
        <v>4</v>
      </c>
      <c r="E1250" s="57" t="s">
        <v>107</v>
      </c>
    </row>
    <row r="1251" spans="1:5" x14ac:dyDescent="0.25">
      <c r="A1251" s="57" t="s">
        <v>106</v>
      </c>
      <c r="B1251" s="57" t="s">
        <v>41</v>
      </c>
      <c r="C1251" s="58">
        <v>10603.8406803</v>
      </c>
      <c r="D1251" s="57" t="s">
        <v>4</v>
      </c>
      <c r="E1251" s="57" t="s">
        <v>107</v>
      </c>
    </row>
    <row r="1252" spans="1:5" x14ac:dyDescent="0.25">
      <c r="A1252" s="57" t="s">
        <v>106</v>
      </c>
      <c r="B1252" s="57" t="s">
        <v>41</v>
      </c>
      <c r="C1252" s="58">
        <v>39017.931915000001</v>
      </c>
      <c r="D1252" s="57" t="s">
        <v>4</v>
      </c>
      <c r="E1252" s="57" t="s">
        <v>107</v>
      </c>
    </row>
    <row r="1253" spans="1:5" x14ac:dyDescent="0.25">
      <c r="A1253" s="57" t="s">
        <v>106</v>
      </c>
      <c r="B1253" s="57" t="s">
        <v>41</v>
      </c>
      <c r="C1253" s="58">
        <v>153083.97317499999</v>
      </c>
      <c r="D1253" s="57" t="s">
        <v>4</v>
      </c>
      <c r="E1253" s="57" t="s">
        <v>107</v>
      </c>
    </row>
    <row r="1254" spans="1:5" x14ac:dyDescent="0.25">
      <c r="A1254" s="57" t="s">
        <v>106</v>
      </c>
      <c r="B1254" s="57" t="s">
        <v>41</v>
      </c>
      <c r="C1254" s="58">
        <v>42833.346756500003</v>
      </c>
      <c r="D1254" s="57" t="s">
        <v>4</v>
      </c>
      <c r="E1254" s="57" t="s">
        <v>107</v>
      </c>
    </row>
    <row r="1255" spans="1:5" x14ac:dyDescent="0.25">
      <c r="A1255" s="57" t="s">
        <v>106</v>
      </c>
      <c r="B1255" s="57" t="s">
        <v>41</v>
      </c>
      <c r="C1255" s="58">
        <v>942930.79659799999</v>
      </c>
      <c r="D1255" s="57" t="s">
        <v>4</v>
      </c>
      <c r="E1255" s="57" t="s">
        <v>107</v>
      </c>
    </row>
    <row r="1256" spans="1:5" x14ac:dyDescent="0.25">
      <c r="A1256" s="57" t="s">
        <v>106</v>
      </c>
      <c r="B1256" s="57" t="s">
        <v>41</v>
      </c>
      <c r="C1256" s="58">
        <v>1160618.1908100001</v>
      </c>
      <c r="D1256" s="57" t="s">
        <v>4</v>
      </c>
      <c r="E1256" s="57" t="s">
        <v>107</v>
      </c>
    </row>
    <row r="1257" spans="1:5" x14ac:dyDescent="0.25">
      <c r="A1257" s="57" t="s">
        <v>106</v>
      </c>
      <c r="B1257" s="57" t="s">
        <v>41</v>
      </c>
      <c r="C1257" s="58">
        <v>93758.116520800002</v>
      </c>
      <c r="D1257" s="57" t="s">
        <v>4</v>
      </c>
      <c r="E1257" s="57" t="s">
        <v>107</v>
      </c>
    </row>
    <row r="1258" spans="1:5" x14ac:dyDescent="0.25">
      <c r="A1258" s="57" t="s">
        <v>106</v>
      </c>
      <c r="B1258" s="57" t="s">
        <v>41</v>
      </c>
      <c r="C1258" s="58">
        <v>296960.15953800001</v>
      </c>
      <c r="D1258" s="57" t="s">
        <v>4</v>
      </c>
      <c r="E1258" s="57" t="s">
        <v>107</v>
      </c>
    </row>
    <row r="1259" spans="1:5" x14ac:dyDescent="0.25">
      <c r="A1259" s="57" t="s">
        <v>106</v>
      </c>
      <c r="B1259" s="57" t="s">
        <v>41</v>
      </c>
      <c r="C1259" s="58">
        <v>15819.660347700001</v>
      </c>
      <c r="D1259" s="57" t="s">
        <v>4</v>
      </c>
      <c r="E1259" s="57" t="s">
        <v>107</v>
      </c>
    </row>
    <row r="1260" spans="1:5" x14ac:dyDescent="0.25">
      <c r="A1260" s="57" t="s">
        <v>106</v>
      </c>
      <c r="B1260" s="57" t="s">
        <v>41</v>
      </c>
      <c r="C1260" s="58">
        <v>196484.32187499999</v>
      </c>
      <c r="D1260" s="57" t="s">
        <v>4</v>
      </c>
      <c r="E1260" s="57" t="s">
        <v>107</v>
      </c>
    </row>
    <row r="1261" spans="1:5" x14ac:dyDescent="0.25">
      <c r="A1261" s="57" t="s">
        <v>106</v>
      </c>
      <c r="B1261" s="57" t="s">
        <v>41</v>
      </c>
      <c r="C1261" s="58">
        <v>26966.5842041</v>
      </c>
      <c r="D1261" s="57" t="s">
        <v>4</v>
      </c>
      <c r="E1261" s="57" t="s">
        <v>107</v>
      </c>
    </row>
    <row r="1262" spans="1:5" x14ac:dyDescent="0.25">
      <c r="A1262" s="57" t="s">
        <v>106</v>
      </c>
      <c r="B1262" s="57" t="s">
        <v>41</v>
      </c>
      <c r="C1262" s="58">
        <v>20487.2123283</v>
      </c>
      <c r="D1262" s="57" t="s">
        <v>4</v>
      </c>
      <c r="E1262" s="57" t="s">
        <v>107</v>
      </c>
    </row>
    <row r="1263" spans="1:5" x14ac:dyDescent="0.25">
      <c r="A1263" s="57" t="s">
        <v>106</v>
      </c>
      <c r="B1263" s="57" t="s">
        <v>41</v>
      </c>
      <c r="C1263" s="58">
        <v>10974.2808221</v>
      </c>
      <c r="D1263" s="57" t="s">
        <v>4</v>
      </c>
      <c r="E1263" s="57" t="s">
        <v>107</v>
      </c>
    </row>
    <row r="1264" spans="1:5" x14ac:dyDescent="0.25">
      <c r="A1264" s="57" t="s">
        <v>106</v>
      </c>
      <c r="B1264" s="57" t="s">
        <v>41</v>
      </c>
      <c r="C1264" s="58">
        <v>5155.1438909400003</v>
      </c>
      <c r="D1264" s="57" t="s">
        <v>4</v>
      </c>
      <c r="E1264" s="57" t="s">
        <v>107</v>
      </c>
    </row>
    <row r="1265" spans="1:5" x14ac:dyDescent="0.25">
      <c r="A1265" s="57" t="s">
        <v>106</v>
      </c>
      <c r="B1265" s="57" t="s">
        <v>41</v>
      </c>
      <c r="C1265" s="58">
        <v>55923.9552386</v>
      </c>
      <c r="D1265" s="57" t="s">
        <v>4</v>
      </c>
      <c r="E1265" s="57" t="s">
        <v>107</v>
      </c>
    </row>
    <row r="1266" spans="1:5" x14ac:dyDescent="0.25">
      <c r="A1266" s="57" t="s">
        <v>106</v>
      </c>
      <c r="B1266" s="57" t="s">
        <v>41</v>
      </c>
      <c r="C1266" s="58">
        <v>385340.051859</v>
      </c>
      <c r="D1266" s="57" t="s">
        <v>4</v>
      </c>
      <c r="E1266" s="57" t="s">
        <v>107</v>
      </c>
    </row>
    <row r="1267" spans="1:5" x14ac:dyDescent="0.25">
      <c r="A1267" s="57" t="s">
        <v>106</v>
      </c>
      <c r="B1267" s="57" t="s">
        <v>41</v>
      </c>
      <c r="C1267" s="58">
        <v>100400.30988099999</v>
      </c>
      <c r="D1267" s="57" t="s">
        <v>4</v>
      </c>
      <c r="E1267" s="57" t="s">
        <v>107</v>
      </c>
    </row>
    <row r="1268" spans="1:5" x14ac:dyDescent="0.25">
      <c r="A1268" s="57" t="s">
        <v>106</v>
      </c>
      <c r="B1268" s="57" t="s">
        <v>41</v>
      </c>
      <c r="C1268" s="58">
        <v>81599.437689800005</v>
      </c>
      <c r="D1268" s="57" t="s">
        <v>4</v>
      </c>
      <c r="E1268" s="57" t="s">
        <v>107</v>
      </c>
    </row>
    <row r="1269" spans="1:5" x14ac:dyDescent="0.25">
      <c r="A1269" s="57" t="s">
        <v>106</v>
      </c>
      <c r="B1269" s="57" t="s">
        <v>41</v>
      </c>
      <c r="C1269" s="58">
        <v>57961.510016799999</v>
      </c>
      <c r="D1269" s="57" t="s">
        <v>4</v>
      </c>
      <c r="E1269" s="57" t="s">
        <v>107</v>
      </c>
    </row>
    <row r="1270" spans="1:5" x14ac:dyDescent="0.25">
      <c r="A1270" s="57" t="s">
        <v>106</v>
      </c>
      <c r="B1270" s="57" t="s">
        <v>41</v>
      </c>
      <c r="C1270" s="58">
        <v>694982.18395900005</v>
      </c>
      <c r="D1270" s="57" t="s">
        <v>4</v>
      </c>
      <c r="E1270" s="57" t="s">
        <v>107</v>
      </c>
    </row>
    <row r="1271" spans="1:5" x14ac:dyDescent="0.25">
      <c r="A1271" s="57" t="s">
        <v>106</v>
      </c>
      <c r="B1271" s="57" t="s">
        <v>41</v>
      </c>
      <c r="C1271" s="58">
        <v>645279.41600900004</v>
      </c>
      <c r="D1271" s="57" t="s">
        <v>4</v>
      </c>
      <c r="E1271" s="57" t="s">
        <v>107</v>
      </c>
    </row>
    <row r="1272" spans="1:5" x14ac:dyDescent="0.25">
      <c r="A1272" s="57" t="s">
        <v>106</v>
      </c>
      <c r="B1272" s="57" t="s">
        <v>41</v>
      </c>
      <c r="C1272" s="58">
        <v>311772.96750299999</v>
      </c>
      <c r="D1272" s="57" t="s">
        <v>4</v>
      </c>
      <c r="E1272" s="57" t="s">
        <v>107</v>
      </c>
    </row>
    <row r="1273" spans="1:5" x14ac:dyDescent="0.25">
      <c r="A1273" s="57" t="s">
        <v>106</v>
      </c>
      <c r="B1273" s="57" t="s">
        <v>41</v>
      </c>
      <c r="C1273" s="58">
        <v>127271.575023</v>
      </c>
      <c r="D1273" s="57" t="s">
        <v>4</v>
      </c>
      <c r="E1273" s="57" t="s">
        <v>107</v>
      </c>
    </row>
    <row r="1274" spans="1:5" x14ac:dyDescent="0.25">
      <c r="A1274" s="57" t="s">
        <v>106</v>
      </c>
      <c r="B1274" s="57" t="s">
        <v>41</v>
      </c>
      <c r="C1274" s="58">
        <v>21315.146249000001</v>
      </c>
      <c r="D1274" s="57" t="s">
        <v>4</v>
      </c>
      <c r="E1274" s="57" t="s">
        <v>107</v>
      </c>
    </row>
    <row r="1275" spans="1:5" x14ac:dyDescent="0.25">
      <c r="A1275" s="57" t="s">
        <v>106</v>
      </c>
      <c r="B1275" s="57" t="s">
        <v>41</v>
      </c>
      <c r="C1275" s="58">
        <v>11253.109438900001</v>
      </c>
      <c r="D1275" s="57" t="s">
        <v>4</v>
      </c>
      <c r="E1275" s="57" t="s">
        <v>107</v>
      </c>
    </row>
    <row r="1276" spans="1:5" x14ac:dyDescent="0.25">
      <c r="A1276" s="57" t="s">
        <v>106</v>
      </c>
      <c r="B1276" s="57" t="s">
        <v>41</v>
      </c>
      <c r="C1276" s="58">
        <v>23540.946567200001</v>
      </c>
      <c r="D1276" s="57" t="s">
        <v>4</v>
      </c>
      <c r="E1276" s="57" t="s">
        <v>107</v>
      </c>
    </row>
    <row r="1277" spans="1:5" x14ac:dyDescent="0.25">
      <c r="A1277" s="57" t="s">
        <v>106</v>
      </c>
      <c r="B1277" s="57" t="s">
        <v>41</v>
      </c>
      <c r="C1277" s="58">
        <v>27331.847921</v>
      </c>
      <c r="D1277" s="57" t="s">
        <v>4</v>
      </c>
      <c r="E1277" s="57" t="s">
        <v>107</v>
      </c>
    </row>
    <row r="1278" spans="1:5" x14ac:dyDescent="0.25">
      <c r="A1278" s="57" t="s">
        <v>106</v>
      </c>
      <c r="B1278" s="57" t="s">
        <v>41</v>
      </c>
      <c r="C1278" s="58">
        <v>38470.609048500002</v>
      </c>
      <c r="D1278" s="57" t="s">
        <v>4</v>
      </c>
      <c r="E1278" s="57" t="s">
        <v>107</v>
      </c>
    </row>
    <row r="1279" spans="1:5" x14ac:dyDescent="0.25">
      <c r="A1279" s="57" t="s">
        <v>106</v>
      </c>
      <c r="B1279" s="57" t="s">
        <v>41</v>
      </c>
      <c r="C1279" s="58">
        <v>169786.51427000001</v>
      </c>
      <c r="D1279" s="57" t="s">
        <v>4</v>
      </c>
      <c r="E1279" s="57" t="s">
        <v>107</v>
      </c>
    </row>
    <row r="1280" spans="1:5" x14ac:dyDescent="0.25">
      <c r="A1280" s="57" t="s">
        <v>106</v>
      </c>
      <c r="B1280" s="57" t="s">
        <v>41</v>
      </c>
      <c r="C1280" s="58">
        <v>33726.303970300003</v>
      </c>
      <c r="D1280" s="57" t="s">
        <v>5</v>
      </c>
      <c r="E1280" s="57" t="s">
        <v>107</v>
      </c>
    </row>
    <row r="1281" spans="1:5" x14ac:dyDescent="0.25">
      <c r="A1281" s="57" t="s">
        <v>106</v>
      </c>
      <c r="B1281" s="57" t="s">
        <v>41</v>
      </c>
      <c r="C1281" s="58">
        <v>5005.6495559900004</v>
      </c>
      <c r="D1281" s="57" t="s">
        <v>5</v>
      </c>
      <c r="E1281" s="57" t="s">
        <v>107</v>
      </c>
    </row>
    <row r="1282" spans="1:5" x14ac:dyDescent="0.25">
      <c r="A1282" s="57" t="s">
        <v>106</v>
      </c>
      <c r="B1282" s="57" t="s">
        <v>41</v>
      </c>
      <c r="C1282" s="58">
        <v>15261.4651493</v>
      </c>
      <c r="D1282" s="57" t="s">
        <v>5</v>
      </c>
      <c r="E1282" s="57" t="s">
        <v>107</v>
      </c>
    </row>
    <row r="1283" spans="1:5" x14ac:dyDescent="0.25">
      <c r="A1283" s="57" t="s">
        <v>106</v>
      </c>
      <c r="B1283" s="57" t="s">
        <v>41</v>
      </c>
      <c r="C1283" s="58">
        <v>64338.4647434</v>
      </c>
      <c r="D1283" s="57" t="s">
        <v>5</v>
      </c>
      <c r="E1283" s="57" t="s">
        <v>107</v>
      </c>
    </row>
    <row r="1284" spans="1:5" x14ac:dyDescent="0.25">
      <c r="A1284" s="57" t="s">
        <v>106</v>
      </c>
      <c r="B1284" s="57" t="s">
        <v>41</v>
      </c>
      <c r="C1284" s="58">
        <v>48631.099250500003</v>
      </c>
      <c r="D1284" s="57" t="s">
        <v>5</v>
      </c>
      <c r="E1284" s="57" t="s">
        <v>107</v>
      </c>
    </row>
    <row r="1285" spans="1:5" x14ac:dyDescent="0.25">
      <c r="A1285" s="57" t="s">
        <v>106</v>
      </c>
      <c r="B1285" s="57" t="s">
        <v>41</v>
      </c>
      <c r="C1285" s="58">
        <v>43195.174952599999</v>
      </c>
      <c r="D1285" s="57" t="s">
        <v>5</v>
      </c>
      <c r="E1285" s="57" t="s">
        <v>107</v>
      </c>
    </row>
    <row r="1286" spans="1:5" x14ac:dyDescent="0.25">
      <c r="A1286" s="57" t="s">
        <v>106</v>
      </c>
      <c r="B1286" s="57" t="s">
        <v>41</v>
      </c>
      <c r="C1286" s="58">
        <v>28513.302346</v>
      </c>
      <c r="D1286" s="57" t="s">
        <v>5</v>
      </c>
      <c r="E1286" s="57" t="s">
        <v>107</v>
      </c>
    </row>
    <row r="1287" spans="1:5" x14ac:dyDescent="0.25">
      <c r="A1287" s="57" t="s">
        <v>106</v>
      </c>
      <c r="B1287" s="57" t="s">
        <v>41</v>
      </c>
      <c r="C1287" s="58">
        <v>324673.19547999999</v>
      </c>
      <c r="D1287" s="57" t="s">
        <v>1</v>
      </c>
      <c r="E1287" s="57" t="s">
        <v>107</v>
      </c>
    </row>
    <row r="1288" spans="1:5" x14ac:dyDescent="0.25">
      <c r="A1288" s="57" t="s">
        <v>106</v>
      </c>
      <c r="B1288" s="57" t="s">
        <v>41</v>
      </c>
      <c r="C1288" s="58">
        <v>193757.62247599999</v>
      </c>
      <c r="D1288" s="57" t="s">
        <v>4</v>
      </c>
      <c r="E1288" s="57" t="s">
        <v>107</v>
      </c>
    </row>
    <row r="1289" spans="1:5" x14ac:dyDescent="0.25">
      <c r="A1289" s="57" t="s">
        <v>106</v>
      </c>
      <c r="B1289" s="57" t="s">
        <v>41</v>
      </c>
      <c r="C1289" s="58">
        <v>17713.0747242</v>
      </c>
      <c r="D1289" s="57" t="s">
        <v>4</v>
      </c>
      <c r="E1289" s="57" t="s">
        <v>107</v>
      </c>
    </row>
    <row r="1290" spans="1:5" x14ac:dyDescent="0.25">
      <c r="A1290" s="57" t="s">
        <v>106</v>
      </c>
      <c r="B1290" s="57" t="s">
        <v>41</v>
      </c>
      <c r="C1290" s="58">
        <v>318034.85597199999</v>
      </c>
      <c r="D1290" s="57" t="s">
        <v>4</v>
      </c>
      <c r="E1290" s="57" t="s">
        <v>107</v>
      </c>
    </row>
    <row r="1291" spans="1:5" x14ac:dyDescent="0.25">
      <c r="A1291" s="57" t="s">
        <v>106</v>
      </c>
      <c r="B1291" s="57" t="s">
        <v>41</v>
      </c>
      <c r="C1291" s="58">
        <v>23278.221264399999</v>
      </c>
      <c r="D1291" s="57" t="s">
        <v>4</v>
      </c>
      <c r="E1291" s="57" t="s">
        <v>107</v>
      </c>
    </row>
    <row r="1292" spans="1:5" x14ac:dyDescent="0.25">
      <c r="A1292" s="57" t="s">
        <v>106</v>
      </c>
      <c r="B1292" s="57" t="s">
        <v>41</v>
      </c>
      <c r="C1292" s="58">
        <v>106915.040375</v>
      </c>
      <c r="D1292" s="57" t="s">
        <v>4</v>
      </c>
      <c r="E1292" s="57" t="s">
        <v>107</v>
      </c>
    </row>
    <row r="1293" spans="1:5" x14ac:dyDescent="0.25">
      <c r="A1293" s="57" t="s">
        <v>106</v>
      </c>
      <c r="B1293" s="57" t="s">
        <v>41</v>
      </c>
      <c r="C1293" s="58">
        <v>541019.00029300002</v>
      </c>
      <c r="D1293" s="57" t="s">
        <v>4</v>
      </c>
      <c r="E1293" s="57" t="s">
        <v>107</v>
      </c>
    </row>
    <row r="1294" spans="1:5" x14ac:dyDescent="0.25">
      <c r="A1294" s="57" t="s">
        <v>106</v>
      </c>
      <c r="B1294" s="57" t="s">
        <v>41</v>
      </c>
      <c r="C1294" s="58">
        <v>866427.59723299998</v>
      </c>
      <c r="D1294" s="57" t="s">
        <v>4</v>
      </c>
      <c r="E1294" s="57" t="s">
        <v>107</v>
      </c>
    </row>
    <row r="1295" spans="1:5" x14ac:dyDescent="0.25">
      <c r="A1295" s="57" t="s">
        <v>106</v>
      </c>
      <c r="B1295" s="57" t="s">
        <v>41</v>
      </c>
      <c r="C1295" s="58">
        <v>19399969.011599999</v>
      </c>
      <c r="D1295" s="57" t="s">
        <v>15</v>
      </c>
      <c r="E1295" s="57" t="s">
        <v>107</v>
      </c>
    </row>
    <row r="1296" spans="1:5" x14ac:dyDescent="0.25">
      <c r="A1296" s="57" t="s">
        <v>106</v>
      </c>
      <c r="B1296" s="57" t="s">
        <v>41</v>
      </c>
      <c r="C1296" s="58">
        <v>24883.729530100001</v>
      </c>
      <c r="D1296" s="57" t="s">
        <v>15</v>
      </c>
      <c r="E1296" s="57" t="s">
        <v>107</v>
      </c>
    </row>
    <row r="1297" spans="1:5" x14ac:dyDescent="0.25">
      <c r="A1297" s="57" t="s">
        <v>106</v>
      </c>
      <c r="B1297" s="57" t="s">
        <v>41</v>
      </c>
      <c r="C1297" s="58">
        <v>806949.45415999996</v>
      </c>
      <c r="D1297" s="57" t="s">
        <v>12</v>
      </c>
      <c r="E1297" s="57" t="s">
        <v>107</v>
      </c>
    </row>
    <row r="1298" spans="1:5" x14ac:dyDescent="0.25">
      <c r="A1298" s="57" t="s">
        <v>106</v>
      </c>
      <c r="B1298" s="57" t="s">
        <v>41</v>
      </c>
      <c r="C1298" s="58">
        <v>87577.426417299997</v>
      </c>
      <c r="D1298" s="57" t="s">
        <v>4</v>
      </c>
      <c r="E1298" s="57" t="s">
        <v>107</v>
      </c>
    </row>
    <row r="1299" spans="1:5" x14ac:dyDescent="0.25">
      <c r="A1299" s="57" t="s">
        <v>106</v>
      </c>
      <c r="B1299" s="57" t="s">
        <v>41</v>
      </c>
      <c r="C1299" s="58">
        <v>76394.695929399997</v>
      </c>
      <c r="D1299" s="57" t="s">
        <v>4</v>
      </c>
      <c r="E1299" s="57" t="s">
        <v>107</v>
      </c>
    </row>
    <row r="1300" spans="1:5" x14ac:dyDescent="0.25">
      <c r="A1300" s="57" t="s">
        <v>106</v>
      </c>
      <c r="B1300" s="57" t="s">
        <v>41</v>
      </c>
      <c r="C1300" s="58">
        <v>6427.5402477799998</v>
      </c>
      <c r="D1300" s="57" t="s">
        <v>4</v>
      </c>
      <c r="E1300" s="57" t="s">
        <v>107</v>
      </c>
    </row>
    <row r="1301" spans="1:5" x14ac:dyDescent="0.25">
      <c r="A1301" s="57" t="s">
        <v>106</v>
      </c>
      <c r="B1301" s="57" t="s">
        <v>41</v>
      </c>
      <c r="C1301" s="58">
        <v>10600.869841600001</v>
      </c>
      <c r="D1301" s="57" t="s">
        <v>4</v>
      </c>
      <c r="E1301" s="57" t="s">
        <v>107</v>
      </c>
    </row>
    <row r="1302" spans="1:5" x14ac:dyDescent="0.25">
      <c r="A1302" s="57" t="s">
        <v>106</v>
      </c>
      <c r="B1302" s="57" t="s">
        <v>41</v>
      </c>
      <c r="C1302" s="58">
        <v>116602.64913000001</v>
      </c>
      <c r="D1302" s="57" t="s">
        <v>4</v>
      </c>
      <c r="E1302" s="57" t="s">
        <v>107</v>
      </c>
    </row>
    <row r="1303" spans="1:5" x14ac:dyDescent="0.25">
      <c r="A1303" s="57" t="s">
        <v>106</v>
      </c>
      <c r="B1303" s="57" t="s">
        <v>41</v>
      </c>
      <c r="C1303" s="58">
        <v>21892.020608899998</v>
      </c>
      <c r="D1303" s="57" t="s">
        <v>4</v>
      </c>
      <c r="E1303" s="57" t="s">
        <v>107</v>
      </c>
    </row>
    <row r="1304" spans="1:5" x14ac:dyDescent="0.25">
      <c r="A1304" s="57" t="s">
        <v>106</v>
      </c>
      <c r="B1304" s="57" t="s">
        <v>41</v>
      </c>
      <c r="C1304" s="58">
        <v>25519.539397799999</v>
      </c>
      <c r="D1304" s="57" t="s">
        <v>4</v>
      </c>
      <c r="E1304" s="57" t="s">
        <v>107</v>
      </c>
    </row>
    <row r="1305" spans="1:5" x14ac:dyDescent="0.25">
      <c r="A1305" s="57" t="s">
        <v>106</v>
      </c>
      <c r="B1305" s="57" t="s">
        <v>41</v>
      </c>
      <c r="C1305" s="58">
        <v>4017560.9002999999</v>
      </c>
      <c r="D1305" s="57" t="s">
        <v>4</v>
      </c>
      <c r="E1305" s="57" t="s">
        <v>107</v>
      </c>
    </row>
    <row r="1306" spans="1:5" x14ac:dyDescent="0.25">
      <c r="A1306" s="57" t="s">
        <v>106</v>
      </c>
      <c r="B1306" s="57" t="s">
        <v>41</v>
      </c>
      <c r="C1306" s="58">
        <v>3180252.08238</v>
      </c>
      <c r="D1306" s="57" t="s">
        <v>4</v>
      </c>
      <c r="E1306" s="57" t="s">
        <v>107</v>
      </c>
    </row>
    <row r="1307" spans="1:5" x14ac:dyDescent="0.25">
      <c r="A1307" s="57" t="s">
        <v>106</v>
      </c>
      <c r="B1307" s="57" t="s">
        <v>41</v>
      </c>
      <c r="C1307" s="58">
        <v>445677.03910599998</v>
      </c>
      <c r="D1307" s="57" t="s">
        <v>4</v>
      </c>
      <c r="E1307" s="57" t="s">
        <v>107</v>
      </c>
    </row>
    <row r="1308" spans="1:5" x14ac:dyDescent="0.25">
      <c r="A1308" s="57" t="s">
        <v>106</v>
      </c>
      <c r="B1308" s="57" t="s">
        <v>41</v>
      </c>
      <c r="C1308" s="58">
        <v>708711.95512000006</v>
      </c>
      <c r="D1308" s="57" t="s">
        <v>4</v>
      </c>
      <c r="E1308" s="57" t="s">
        <v>107</v>
      </c>
    </row>
    <row r="1309" spans="1:5" x14ac:dyDescent="0.25">
      <c r="A1309" s="57" t="s">
        <v>106</v>
      </c>
      <c r="B1309" s="57" t="s">
        <v>41</v>
      </c>
      <c r="C1309" s="58">
        <v>62894.403960000003</v>
      </c>
      <c r="D1309" s="57" t="s">
        <v>4</v>
      </c>
      <c r="E1309" s="57" t="s">
        <v>107</v>
      </c>
    </row>
    <row r="1310" spans="1:5" x14ac:dyDescent="0.25">
      <c r="A1310" s="57" t="s">
        <v>106</v>
      </c>
      <c r="B1310" s="57" t="s">
        <v>41</v>
      </c>
      <c r="C1310" s="58">
        <v>291830.033551</v>
      </c>
      <c r="D1310" s="57" t="s">
        <v>4</v>
      </c>
      <c r="E1310" s="57" t="s">
        <v>107</v>
      </c>
    </row>
    <row r="1311" spans="1:5" x14ac:dyDescent="0.25">
      <c r="A1311" s="57" t="s">
        <v>106</v>
      </c>
      <c r="B1311" s="57" t="s">
        <v>41</v>
      </c>
      <c r="C1311" s="58">
        <v>1110245.0966700001</v>
      </c>
      <c r="D1311" s="57" t="s">
        <v>4</v>
      </c>
      <c r="E1311" s="57" t="s">
        <v>107</v>
      </c>
    </row>
    <row r="1312" spans="1:5" x14ac:dyDescent="0.25">
      <c r="A1312" s="57" t="s">
        <v>106</v>
      </c>
      <c r="B1312" s="57" t="s">
        <v>41</v>
      </c>
      <c r="C1312" s="58">
        <v>1105371.0386300001</v>
      </c>
      <c r="D1312" s="57" t="s">
        <v>4</v>
      </c>
      <c r="E1312" s="57" t="s">
        <v>107</v>
      </c>
    </row>
    <row r="1313" spans="1:5" x14ac:dyDescent="0.25">
      <c r="A1313" s="57" t="s">
        <v>106</v>
      </c>
      <c r="B1313" s="57" t="s">
        <v>41</v>
      </c>
      <c r="C1313" s="58">
        <v>32568.805433699999</v>
      </c>
      <c r="D1313" s="57" t="s">
        <v>4</v>
      </c>
      <c r="E1313" s="57" t="s">
        <v>107</v>
      </c>
    </row>
    <row r="1314" spans="1:5" x14ac:dyDescent="0.25">
      <c r="A1314" s="57" t="s">
        <v>106</v>
      </c>
      <c r="B1314" s="57" t="s">
        <v>41</v>
      </c>
      <c r="C1314" s="58">
        <v>32032615.942299999</v>
      </c>
      <c r="D1314" s="57" t="s">
        <v>4</v>
      </c>
      <c r="E1314" s="57" t="s">
        <v>107</v>
      </c>
    </row>
    <row r="1315" spans="1:5" x14ac:dyDescent="0.25">
      <c r="A1315" s="57" t="s">
        <v>106</v>
      </c>
      <c r="B1315" s="57" t="s">
        <v>41</v>
      </c>
      <c r="C1315" s="58">
        <v>5302.73859326</v>
      </c>
      <c r="D1315" s="57" t="s">
        <v>4</v>
      </c>
      <c r="E1315" s="57" t="s">
        <v>107</v>
      </c>
    </row>
    <row r="1316" spans="1:5" x14ac:dyDescent="0.25">
      <c r="A1316" s="57" t="s">
        <v>106</v>
      </c>
      <c r="B1316" s="57" t="s">
        <v>41</v>
      </c>
      <c r="C1316" s="58">
        <v>127030.564136</v>
      </c>
      <c r="D1316" s="57" t="s">
        <v>4</v>
      </c>
      <c r="E1316" s="57" t="s">
        <v>107</v>
      </c>
    </row>
    <row r="1317" spans="1:5" x14ac:dyDescent="0.25">
      <c r="A1317" s="57" t="s">
        <v>106</v>
      </c>
      <c r="B1317" s="57" t="s">
        <v>41</v>
      </c>
      <c r="C1317" s="58">
        <v>3827.5821722199998</v>
      </c>
      <c r="D1317" s="57" t="s">
        <v>4</v>
      </c>
      <c r="E1317" s="57" t="s">
        <v>107</v>
      </c>
    </row>
    <row r="1318" spans="1:5" x14ac:dyDescent="0.25">
      <c r="A1318" s="57" t="s">
        <v>106</v>
      </c>
      <c r="B1318" s="57" t="s">
        <v>41</v>
      </c>
      <c r="C1318" s="58">
        <v>5637.7381157600003</v>
      </c>
      <c r="D1318" s="57" t="s">
        <v>4</v>
      </c>
      <c r="E1318" s="57" t="s">
        <v>107</v>
      </c>
    </row>
    <row r="1319" spans="1:5" x14ac:dyDescent="0.25">
      <c r="A1319" s="57" t="s">
        <v>106</v>
      </c>
      <c r="B1319" s="57" t="s">
        <v>41</v>
      </c>
      <c r="C1319" s="58">
        <v>8580.5892036799996</v>
      </c>
      <c r="D1319" s="57" t="s">
        <v>4</v>
      </c>
      <c r="E1319" s="57" t="s">
        <v>107</v>
      </c>
    </row>
    <row r="1320" spans="1:5" x14ac:dyDescent="0.25">
      <c r="A1320" s="57" t="s">
        <v>106</v>
      </c>
      <c r="B1320" s="57" t="s">
        <v>41</v>
      </c>
      <c r="C1320" s="58">
        <v>449031.58357000002</v>
      </c>
      <c r="D1320" s="57" t="s">
        <v>4</v>
      </c>
      <c r="E1320" s="57" t="s">
        <v>107</v>
      </c>
    </row>
    <row r="1321" spans="1:5" x14ac:dyDescent="0.25">
      <c r="A1321" s="57" t="s">
        <v>106</v>
      </c>
      <c r="B1321" s="57" t="s">
        <v>41</v>
      </c>
      <c r="C1321" s="58">
        <v>1808.31122731</v>
      </c>
      <c r="D1321" s="57" t="s">
        <v>4</v>
      </c>
      <c r="E1321" s="57" t="s">
        <v>107</v>
      </c>
    </row>
    <row r="1322" spans="1:5" x14ac:dyDescent="0.25">
      <c r="A1322" s="57" t="s">
        <v>106</v>
      </c>
      <c r="B1322" s="57" t="s">
        <v>41</v>
      </c>
      <c r="C1322" s="58">
        <v>116543.316574</v>
      </c>
      <c r="D1322" s="57" t="s">
        <v>4</v>
      </c>
      <c r="E1322" s="57" t="s">
        <v>107</v>
      </c>
    </row>
    <row r="1323" spans="1:5" x14ac:dyDescent="0.25">
      <c r="A1323" s="57" t="s">
        <v>106</v>
      </c>
      <c r="B1323" s="57" t="s">
        <v>41</v>
      </c>
      <c r="C1323" s="58">
        <v>213781.00388999999</v>
      </c>
      <c r="D1323" s="57" t="s">
        <v>4</v>
      </c>
      <c r="E1323" s="57" t="s">
        <v>107</v>
      </c>
    </row>
    <row r="1324" spans="1:5" x14ac:dyDescent="0.25">
      <c r="A1324" s="57" t="s">
        <v>106</v>
      </c>
      <c r="B1324" s="57" t="s">
        <v>41</v>
      </c>
      <c r="C1324" s="58">
        <v>407065.09427300002</v>
      </c>
      <c r="D1324" s="57" t="s">
        <v>4</v>
      </c>
      <c r="E1324" s="57" t="s">
        <v>107</v>
      </c>
    </row>
    <row r="1325" spans="1:5" x14ac:dyDescent="0.25">
      <c r="A1325" s="57" t="s">
        <v>106</v>
      </c>
      <c r="B1325" s="57" t="s">
        <v>41</v>
      </c>
      <c r="C1325" s="58">
        <v>237094.80603599999</v>
      </c>
      <c r="D1325" s="57" t="s">
        <v>4</v>
      </c>
      <c r="E1325" s="57" t="s">
        <v>107</v>
      </c>
    </row>
    <row r="1326" spans="1:5" x14ac:dyDescent="0.25">
      <c r="A1326" s="57" t="s">
        <v>106</v>
      </c>
      <c r="B1326" s="57" t="s">
        <v>41</v>
      </c>
      <c r="C1326" s="58">
        <v>7911.6646542400003</v>
      </c>
      <c r="D1326" s="57" t="s">
        <v>4</v>
      </c>
      <c r="E1326" s="57" t="s">
        <v>107</v>
      </c>
    </row>
    <row r="1327" spans="1:5" x14ac:dyDescent="0.25">
      <c r="A1327" s="57" t="s">
        <v>106</v>
      </c>
      <c r="B1327" s="57" t="s">
        <v>41</v>
      </c>
      <c r="C1327" s="58">
        <v>11506.271996199999</v>
      </c>
      <c r="D1327" s="57" t="s">
        <v>4</v>
      </c>
      <c r="E1327" s="57" t="s">
        <v>107</v>
      </c>
    </row>
    <row r="1328" spans="1:5" x14ac:dyDescent="0.25">
      <c r="A1328" s="57" t="s">
        <v>106</v>
      </c>
      <c r="B1328" s="57" t="s">
        <v>41</v>
      </c>
      <c r="C1328" s="58">
        <v>67561.669787399995</v>
      </c>
      <c r="D1328" s="57" t="s">
        <v>4</v>
      </c>
      <c r="E1328" s="57" t="s">
        <v>107</v>
      </c>
    </row>
    <row r="1329" spans="1:5" x14ac:dyDescent="0.25">
      <c r="A1329" s="57" t="s">
        <v>106</v>
      </c>
      <c r="B1329" s="57" t="s">
        <v>41</v>
      </c>
      <c r="C1329" s="58">
        <v>721931.44850000006</v>
      </c>
      <c r="D1329" s="57" t="s">
        <v>4</v>
      </c>
      <c r="E1329" s="57" t="s">
        <v>107</v>
      </c>
    </row>
    <row r="1330" spans="1:5" x14ac:dyDescent="0.25">
      <c r="A1330" s="57" t="s">
        <v>106</v>
      </c>
      <c r="B1330" s="57" t="s">
        <v>41</v>
      </c>
      <c r="C1330" s="58">
        <v>51114.849697700003</v>
      </c>
      <c r="D1330" s="57" t="s">
        <v>4</v>
      </c>
      <c r="E1330" s="57" t="s">
        <v>107</v>
      </c>
    </row>
    <row r="1331" spans="1:5" x14ac:dyDescent="0.25">
      <c r="A1331" s="57" t="s">
        <v>106</v>
      </c>
      <c r="B1331" s="57" t="s">
        <v>41</v>
      </c>
      <c r="C1331" s="58">
        <v>2862398.4162599999</v>
      </c>
      <c r="D1331" s="57" t="s">
        <v>4</v>
      </c>
      <c r="E1331" s="57" t="s">
        <v>107</v>
      </c>
    </row>
    <row r="1332" spans="1:5" x14ac:dyDescent="0.25">
      <c r="A1332" s="57" t="s">
        <v>106</v>
      </c>
      <c r="B1332" s="57" t="s">
        <v>41</v>
      </c>
      <c r="C1332" s="58">
        <v>244875.292433</v>
      </c>
      <c r="D1332" s="57" t="s">
        <v>4</v>
      </c>
      <c r="E1332" s="57" t="s">
        <v>107</v>
      </c>
    </row>
    <row r="1333" spans="1:5" x14ac:dyDescent="0.25">
      <c r="A1333" s="57" t="s">
        <v>106</v>
      </c>
      <c r="B1333" s="57" t="s">
        <v>41</v>
      </c>
      <c r="C1333" s="58">
        <v>330992.409934</v>
      </c>
      <c r="D1333" s="57" t="s">
        <v>4</v>
      </c>
      <c r="E1333" s="57" t="s">
        <v>107</v>
      </c>
    </row>
    <row r="1334" spans="1:5" x14ac:dyDescent="0.25">
      <c r="A1334" s="57" t="s">
        <v>106</v>
      </c>
      <c r="B1334" s="57" t="s">
        <v>41</v>
      </c>
      <c r="C1334" s="58">
        <v>151135.74045099999</v>
      </c>
      <c r="D1334" s="57" t="s">
        <v>4</v>
      </c>
      <c r="E1334" s="57" t="s">
        <v>107</v>
      </c>
    </row>
    <row r="1335" spans="1:5" x14ac:dyDescent="0.25">
      <c r="A1335" s="57" t="s">
        <v>106</v>
      </c>
      <c r="B1335" s="57" t="s">
        <v>41</v>
      </c>
      <c r="C1335" s="58">
        <v>18825522.734000001</v>
      </c>
      <c r="D1335" s="57" t="s">
        <v>4</v>
      </c>
      <c r="E1335" s="57" t="s">
        <v>107</v>
      </c>
    </row>
    <row r="1336" spans="1:5" x14ac:dyDescent="0.25">
      <c r="A1336" s="57" t="s">
        <v>106</v>
      </c>
      <c r="B1336" s="57" t="s">
        <v>41</v>
      </c>
      <c r="C1336" s="58">
        <v>62260.625590800002</v>
      </c>
      <c r="D1336" s="57" t="s">
        <v>4</v>
      </c>
      <c r="E1336" s="57" t="s">
        <v>107</v>
      </c>
    </row>
    <row r="1337" spans="1:5" x14ac:dyDescent="0.25">
      <c r="A1337" s="57" t="s">
        <v>106</v>
      </c>
      <c r="B1337" s="57" t="s">
        <v>41</v>
      </c>
      <c r="C1337" s="58">
        <v>2543847.87843</v>
      </c>
      <c r="D1337" s="57" t="s">
        <v>4</v>
      </c>
      <c r="E1337" s="57" t="s">
        <v>107</v>
      </c>
    </row>
    <row r="1338" spans="1:5" x14ac:dyDescent="0.25">
      <c r="A1338" s="57" t="s">
        <v>106</v>
      </c>
      <c r="B1338" s="57" t="s">
        <v>41</v>
      </c>
      <c r="C1338" s="58">
        <v>42638.630685099997</v>
      </c>
      <c r="D1338" s="57" t="s">
        <v>4</v>
      </c>
      <c r="E1338" s="57" t="s">
        <v>107</v>
      </c>
    </row>
    <row r="1339" spans="1:5" x14ac:dyDescent="0.25">
      <c r="A1339" s="57" t="s">
        <v>106</v>
      </c>
      <c r="B1339" s="57" t="s">
        <v>41</v>
      </c>
      <c r="C1339" s="58">
        <v>7314252.6940400004</v>
      </c>
      <c r="D1339" s="57" t="s">
        <v>4</v>
      </c>
      <c r="E1339" s="57" t="s">
        <v>107</v>
      </c>
    </row>
    <row r="1340" spans="1:5" x14ac:dyDescent="0.25">
      <c r="A1340" s="57" t="s">
        <v>106</v>
      </c>
      <c r="B1340" s="57" t="s">
        <v>41</v>
      </c>
      <c r="C1340" s="58">
        <v>4357374.67038</v>
      </c>
      <c r="D1340" s="57" t="s">
        <v>4</v>
      </c>
      <c r="E1340" s="57" t="s">
        <v>107</v>
      </c>
    </row>
    <row r="1341" spans="1:5" x14ac:dyDescent="0.25">
      <c r="A1341" s="57" t="s">
        <v>106</v>
      </c>
      <c r="B1341" s="57" t="s">
        <v>41</v>
      </c>
      <c r="C1341" s="58">
        <v>121514.095977</v>
      </c>
      <c r="D1341" s="57" t="s">
        <v>4</v>
      </c>
      <c r="E1341" s="57" t="s">
        <v>107</v>
      </c>
    </row>
    <row r="1342" spans="1:5" x14ac:dyDescent="0.25">
      <c r="A1342" s="57" t="s">
        <v>106</v>
      </c>
      <c r="B1342" s="57" t="s">
        <v>41</v>
      </c>
      <c r="C1342" s="58">
        <v>87637.654969800002</v>
      </c>
      <c r="D1342" s="57" t="s">
        <v>4</v>
      </c>
      <c r="E1342" s="57" t="s">
        <v>107</v>
      </c>
    </row>
    <row r="1343" spans="1:5" x14ac:dyDescent="0.25">
      <c r="A1343" s="57" t="s">
        <v>106</v>
      </c>
      <c r="B1343" s="57" t="s">
        <v>41</v>
      </c>
      <c r="C1343" s="58">
        <v>1709884.5534900001</v>
      </c>
      <c r="D1343" s="57" t="s">
        <v>4</v>
      </c>
      <c r="E1343" s="57" t="s">
        <v>107</v>
      </c>
    </row>
    <row r="1344" spans="1:5" x14ac:dyDescent="0.25">
      <c r="A1344" s="57" t="s">
        <v>106</v>
      </c>
      <c r="B1344" s="57" t="s">
        <v>41</v>
      </c>
      <c r="C1344" s="58">
        <v>33818.894828700002</v>
      </c>
      <c r="D1344" s="57" t="s">
        <v>4</v>
      </c>
      <c r="E1344" s="57" t="s">
        <v>107</v>
      </c>
    </row>
    <row r="1345" spans="1:5" x14ac:dyDescent="0.25">
      <c r="A1345" s="57" t="s">
        <v>106</v>
      </c>
      <c r="B1345" s="57" t="s">
        <v>41</v>
      </c>
      <c r="C1345" s="58">
        <v>260763.45009699999</v>
      </c>
      <c r="D1345" s="57" t="s">
        <v>4</v>
      </c>
      <c r="E1345" s="57" t="s">
        <v>107</v>
      </c>
    </row>
    <row r="1346" spans="1:5" x14ac:dyDescent="0.25">
      <c r="A1346" s="57" t="s">
        <v>106</v>
      </c>
      <c r="B1346" s="57" t="s">
        <v>41</v>
      </c>
      <c r="C1346" s="58">
        <v>11250.068016900001</v>
      </c>
      <c r="D1346" s="57" t="s">
        <v>4</v>
      </c>
      <c r="E1346" s="57" t="s">
        <v>107</v>
      </c>
    </row>
    <row r="1347" spans="1:5" x14ac:dyDescent="0.25">
      <c r="A1347" s="57" t="s">
        <v>106</v>
      </c>
      <c r="B1347" s="57" t="s">
        <v>41</v>
      </c>
      <c r="C1347" s="58">
        <v>221273.49592099999</v>
      </c>
      <c r="D1347" s="57" t="s">
        <v>4</v>
      </c>
      <c r="E1347" s="57" t="s">
        <v>107</v>
      </c>
    </row>
    <row r="1348" spans="1:5" x14ac:dyDescent="0.25">
      <c r="A1348" s="57" t="s">
        <v>106</v>
      </c>
      <c r="B1348" s="57" t="s">
        <v>41</v>
      </c>
      <c r="C1348" s="58">
        <v>20738915.381499998</v>
      </c>
      <c r="D1348" s="57" t="s">
        <v>4</v>
      </c>
      <c r="E1348" s="57" t="s">
        <v>107</v>
      </c>
    </row>
    <row r="1349" spans="1:5" x14ac:dyDescent="0.25">
      <c r="A1349" s="57" t="s">
        <v>106</v>
      </c>
      <c r="B1349" s="57" t="s">
        <v>41</v>
      </c>
      <c r="C1349" s="58">
        <v>491049.16216200002</v>
      </c>
      <c r="D1349" s="57" t="s">
        <v>4</v>
      </c>
      <c r="E1349" s="57" t="s">
        <v>107</v>
      </c>
    </row>
    <row r="1350" spans="1:5" x14ac:dyDescent="0.25">
      <c r="A1350" s="57" t="s">
        <v>106</v>
      </c>
      <c r="B1350" s="57" t="s">
        <v>41</v>
      </c>
      <c r="C1350" s="58">
        <v>574193.92276300001</v>
      </c>
      <c r="D1350" s="57" t="s">
        <v>4</v>
      </c>
      <c r="E1350" s="57" t="s">
        <v>107</v>
      </c>
    </row>
    <row r="1351" spans="1:5" x14ac:dyDescent="0.25">
      <c r="A1351" s="57" t="s">
        <v>106</v>
      </c>
      <c r="B1351" s="57" t="s">
        <v>41</v>
      </c>
      <c r="C1351" s="58">
        <v>32626.9590928</v>
      </c>
      <c r="D1351" s="57" t="s">
        <v>4</v>
      </c>
      <c r="E1351" s="57" t="s">
        <v>107</v>
      </c>
    </row>
    <row r="1352" spans="1:5" x14ac:dyDescent="0.25">
      <c r="A1352" s="57" t="s">
        <v>106</v>
      </c>
      <c r="B1352" s="57" t="s">
        <v>41</v>
      </c>
      <c r="C1352" s="58">
        <v>23220.038234299998</v>
      </c>
      <c r="D1352" s="57" t="s">
        <v>4</v>
      </c>
      <c r="E1352" s="57" t="s">
        <v>107</v>
      </c>
    </row>
    <row r="1353" spans="1:5" x14ac:dyDescent="0.25">
      <c r="A1353" s="57" t="s">
        <v>106</v>
      </c>
      <c r="B1353" s="57" t="s">
        <v>41</v>
      </c>
      <c r="C1353" s="58">
        <v>12522419.070499999</v>
      </c>
      <c r="D1353" s="57" t="s">
        <v>4</v>
      </c>
      <c r="E1353" s="57" t="s">
        <v>107</v>
      </c>
    </row>
    <row r="1354" spans="1:5" x14ac:dyDescent="0.25">
      <c r="A1354" s="57" t="s">
        <v>106</v>
      </c>
      <c r="B1354" s="57" t="s">
        <v>41</v>
      </c>
      <c r="C1354" s="58">
        <v>4918843.3111399999</v>
      </c>
      <c r="D1354" s="57" t="s">
        <v>4</v>
      </c>
      <c r="E1354" s="57" t="s">
        <v>107</v>
      </c>
    </row>
    <row r="1355" spans="1:5" x14ac:dyDescent="0.25">
      <c r="A1355" s="57" t="s">
        <v>106</v>
      </c>
      <c r="B1355" s="57" t="s">
        <v>41</v>
      </c>
      <c r="C1355" s="58">
        <v>64969.368413099997</v>
      </c>
      <c r="D1355" s="57" t="s">
        <v>4</v>
      </c>
      <c r="E1355" s="57" t="s">
        <v>107</v>
      </c>
    </row>
    <row r="1356" spans="1:5" x14ac:dyDescent="0.25">
      <c r="A1356" s="57" t="s">
        <v>106</v>
      </c>
      <c r="B1356" s="57" t="s">
        <v>41</v>
      </c>
      <c r="C1356" s="58">
        <v>268011.33646399999</v>
      </c>
      <c r="D1356" s="57" t="s">
        <v>4</v>
      </c>
      <c r="E1356" s="57" t="s">
        <v>107</v>
      </c>
    </row>
    <row r="1357" spans="1:5" x14ac:dyDescent="0.25">
      <c r="A1357" s="57" t="s">
        <v>106</v>
      </c>
      <c r="B1357" s="57" t="s">
        <v>41</v>
      </c>
      <c r="C1357" s="58">
        <v>1093292.0366799999</v>
      </c>
      <c r="D1357" s="57" t="s">
        <v>4</v>
      </c>
      <c r="E1357" s="57" t="s">
        <v>107</v>
      </c>
    </row>
    <row r="1358" spans="1:5" x14ac:dyDescent="0.25">
      <c r="A1358" s="57" t="s">
        <v>106</v>
      </c>
      <c r="B1358" s="57" t="s">
        <v>41</v>
      </c>
      <c r="C1358" s="58">
        <v>396313.05167000002</v>
      </c>
      <c r="D1358" s="57" t="s">
        <v>4</v>
      </c>
      <c r="E1358" s="57" t="s">
        <v>107</v>
      </c>
    </row>
    <row r="1359" spans="1:5" x14ac:dyDescent="0.25">
      <c r="A1359" s="57" t="s">
        <v>106</v>
      </c>
      <c r="B1359" s="57" t="s">
        <v>41</v>
      </c>
      <c r="C1359" s="58">
        <v>64471.867835099998</v>
      </c>
      <c r="D1359" s="57" t="s">
        <v>4</v>
      </c>
      <c r="E1359" s="57" t="s">
        <v>107</v>
      </c>
    </row>
    <row r="1360" spans="1:5" x14ac:dyDescent="0.25">
      <c r="A1360" s="57" t="s">
        <v>106</v>
      </c>
      <c r="B1360" s="57" t="s">
        <v>41</v>
      </c>
      <c r="C1360" s="58">
        <v>119761.266869</v>
      </c>
      <c r="D1360" s="57" t="s">
        <v>4</v>
      </c>
      <c r="E1360" s="57" t="s">
        <v>107</v>
      </c>
    </row>
    <row r="1361" spans="1:5" x14ac:dyDescent="0.25">
      <c r="A1361" s="57" t="s">
        <v>106</v>
      </c>
      <c r="B1361" s="57" t="s">
        <v>41</v>
      </c>
      <c r="C1361" s="58">
        <v>1075368.6294199999</v>
      </c>
      <c r="D1361" s="57" t="s">
        <v>4</v>
      </c>
      <c r="E1361" s="57" t="s">
        <v>107</v>
      </c>
    </row>
    <row r="1362" spans="1:5" x14ac:dyDescent="0.25">
      <c r="A1362" s="57" t="s">
        <v>106</v>
      </c>
      <c r="B1362" s="57" t="s">
        <v>41</v>
      </c>
      <c r="C1362" s="58">
        <v>51820.320006800001</v>
      </c>
      <c r="D1362" s="57" t="s">
        <v>4</v>
      </c>
      <c r="E1362" s="57" t="s">
        <v>107</v>
      </c>
    </row>
    <row r="1363" spans="1:5" x14ac:dyDescent="0.25">
      <c r="A1363" s="57" t="s">
        <v>106</v>
      </c>
      <c r="B1363" s="57" t="s">
        <v>41</v>
      </c>
      <c r="C1363" s="58">
        <v>1605927.9053</v>
      </c>
      <c r="D1363" s="57" t="s">
        <v>4</v>
      </c>
      <c r="E1363" s="57" t="s">
        <v>107</v>
      </c>
    </row>
    <row r="1364" spans="1:5" x14ac:dyDescent="0.25">
      <c r="A1364" s="57" t="s">
        <v>106</v>
      </c>
      <c r="B1364" s="57" t="s">
        <v>41</v>
      </c>
      <c r="C1364" s="58">
        <v>15891.1032079</v>
      </c>
      <c r="D1364" s="57" t="s">
        <v>4</v>
      </c>
      <c r="E1364" s="57" t="s">
        <v>107</v>
      </c>
    </row>
    <row r="1365" spans="1:5" x14ac:dyDescent="0.25">
      <c r="A1365" s="57" t="s">
        <v>106</v>
      </c>
      <c r="B1365" s="57" t="s">
        <v>41</v>
      </c>
      <c r="C1365" s="58">
        <v>74555.367533299999</v>
      </c>
      <c r="D1365" s="57" t="s">
        <v>4</v>
      </c>
      <c r="E1365" s="57" t="s">
        <v>107</v>
      </c>
    </row>
    <row r="1366" spans="1:5" x14ac:dyDescent="0.25">
      <c r="A1366" s="57" t="s">
        <v>106</v>
      </c>
      <c r="B1366" s="57" t="s">
        <v>41</v>
      </c>
      <c r="C1366" s="58">
        <v>20087.790107100001</v>
      </c>
      <c r="D1366" s="57" t="s">
        <v>4</v>
      </c>
      <c r="E1366" s="57" t="s">
        <v>107</v>
      </c>
    </row>
    <row r="1367" spans="1:5" x14ac:dyDescent="0.25">
      <c r="A1367" s="57" t="s">
        <v>106</v>
      </c>
      <c r="B1367" s="57" t="s">
        <v>41</v>
      </c>
      <c r="C1367" s="58">
        <v>2805245.9053099998</v>
      </c>
      <c r="D1367" s="57" t="s">
        <v>4</v>
      </c>
      <c r="E1367" s="57" t="s">
        <v>107</v>
      </c>
    </row>
    <row r="1368" spans="1:5" x14ac:dyDescent="0.25">
      <c r="A1368" s="57" t="s">
        <v>106</v>
      </c>
      <c r="B1368" s="57" t="s">
        <v>41</v>
      </c>
      <c r="C1368" s="58">
        <v>457916.34645299998</v>
      </c>
      <c r="D1368" s="57" t="s">
        <v>4</v>
      </c>
      <c r="E1368" s="57" t="s">
        <v>107</v>
      </c>
    </row>
    <row r="1369" spans="1:5" x14ac:dyDescent="0.25">
      <c r="A1369" s="57" t="s">
        <v>106</v>
      </c>
      <c r="B1369" s="57" t="s">
        <v>41</v>
      </c>
      <c r="C1369" s="58">
        <v>499456.19127399998</v>
      </c>
      <c r="D1369" s="57" t="s">
        <v>4</v>
      </c>
      <c r="E1369" s="57" t="s">
        <v>107</v>
      </c>
    </row>
    <row r="1370" spans="1:5" x14ac:dyDescent="0.25">
      <c r="A1370" s="57" t="s">
        <v>106</v>
      </c>
      <c r="B1370" s="57" t="s">
        <v>41</v>
      </c>
      <c r="C1370" s="58">
        <v>111649.766149</v>
      </c>
      <c r="D1370" s="57" t="s">
        <v>4</v>
      </c>
      <c r="E1370" s="57" t="s">
        <v>107</v>
      </c>
    </row>
    <row r="1371" spans="1:5" x14ac:dyDescent="0.25">
      <c r="A1371" s="57" t="s">
        <v>106</v>
      </c>
      <c r="B1371" s="57" t="s">
        <v>41</v>
      </c>
      <c r="C1371" s="58">
        <v>77961.854153499997</v>
      </c>
      <c r="D1371" s="57" t="s">
        <v>4</v>
      </c>
      <c r="E1371" s="57" t="s">
        <v>107</v>
      </c>
    </row>
    <row r="1372" spans="1:5" x14ac:dyDescent="0.25">
      <c r="A1372" s="57" t="s">
        <v>106</v>
      </c>
      <c r="B1372" s="57" t="s">
        <v>41</v>
      </c>
      <c r="C1372" s="58">
        <v>7138661.0975299999</v>
      </c>
      <c r="D1372" s="57" t="s">
        <v>4</v>
      </c>
      <c r="E1372" s="57" t="s">
        <v>107</v>
      </c>
    </row>
    <row r="1373" spans="1:5" x14ac:dyDescent="0.25">
      <c r="A1373" s="57" t="s">
        <v>106</v>
      </c>
      <c r="B1373" s="57" t="s">
        <v>41</v>
      </c>
      <c r="C1373" s="58">
        <v>20478.1986387</v>
      </c>
      <c r="D1373" s="57" t="s">
        <v>4</v>
      </c>
      <c r="E1373" s="57" t="s">
        <v>107</v>
      </c>
    </row>
    <row r="1374" spans="1:5" x14ac:dyDescent="0.25">
      <c r="A1374" s="57" t="s">
        <v>106</v>
      </c>
      <c r="B1374" s="57" t="s">
        <v>41</v>
      </c>
      <c r="C1374" s="58">
        <v>2200388.75703</v>
      </c>
      <c r="D1374" s="57" t="s">
        <v>4</v>
      </c>
      <c r="E1374" s="57" t="s">
        <v>107</v>
      </c>
    </row>
    <row r="1375" spans="1:5" x14ac:dyDescent="0.25">
      <c r="A1375" s="57" t="s">
        <v>106</v>
      </c>
      <c r="B1375" s="57" t="s">
        <v>41</v>
      </c>
      <c r="C1375" s="58">
        <v>205935.445763</v>
      </c>
      <c r="D1375" s="57" t="s">
        <v>4</v>
      </c>
      <c r="E1375" s="57" t="s">
        <v>107</v>
      </c>
    </row>
    <row r="1376" spans="1:5" x14ac:dyDescent="0.25">
      <c r="A1376" s="57" t="s">
        <v>106</v>
      </c>
      <c r="B1376" s="57" t="s">
        <v>41</v>
      </c>
      <c r="C1376" s="58">
        <v>238093.629518</v>
      </c>
      <c r="D1376" s="57" t="s">
        <v>4</v>
      </c>
      <c r="E1376" s="57" t="s">
        <v>107</v>
      </c>
    </row>
    <row r="1377" spans="1:5" x14ac:dyDescent="0.25">
      <c r="A1377" s="57" t="s">
        <v>106</v>
      </c>
      <c r="B1377" s="57" t="s">
        <v>41</v>
      </c>
      <c r="C1377" s="58">
        <v>14517400.3902</v>
      </c>
      <c r="D1377" s="57" t="s">
        <v>4</v>
      </c>
      <c r="E1377" s="57" t="s">
        <v>107</v>
      </c>
    </row>
    <row r="1378" spans="1:5" x14ac:dyDescent="0.25">
      <c r="A1378" s="57" t="s">
        <v>106</v>
      </c>
      <c r="B1378" s="57" t="s">
        <v>41</v>
      </c>
      <c r="C1378" s="58">
        <v>422474.730026</v>
      </c>
      <c r="D1378" s="57" t="s">
        <v>4</v>
      </c>
      <c r="E1378" s="57" t="s">
        <v>107</v>
      </c>
    </row>
    <row r="1379" spans="1:5" x14ac:dyDescent="0.25">
      <c r="A1379" s="57" t="s">
        <v>106</v>
      </c>
      <c r="B1379" s="57" t="s">
        <v>41</v>
      </c>
      <c r="C1379" s="58">
        <v>77408.650271499995</v>
      </c>
      <c r="D1379" s="57" t="s">
        <v>4</v>
      </c>
      <c r="E1379" s="57" t="s">
        <v>107</v>
      </c>
    </row>
    <row r="1380" spans="1:5" x14ac:dyDescent="0.25">
      <c r="A1380" s="57" t="s">
        <v>106</v>
      </c>
      <c r="B1380" s="57" t="s">
        <v>41</v>
      </c>
      <c r="C1380" s="58">
        <v>4928616.3108400004</v>
      </c>
      <c r="D1380" s="57" t="s">
        <v>4</v>
      </c>
      <c r="E1380" s="57" t="s">
        <v>107</v>
      </c>
    </row>
    <row r="1381" spans="1:5" x14ac:dyDescent="0.25">
      <c r="A1381" s="57" t="s">
        <v>106</v>
      </c>
      <c r="B1381" s="57" t="s">
        <v>41</v>
      </c>
      <c r="C1381" s="58">
        <v>14126.018448999999</v>
      </c>
      <c r="D1381" s="57" t="s">
        <v>4</v>
      </c>
      <c r="E1381" s="57" t="s">
        <v>107</v>
      </c>
    </row>
    <row r="1382" spans="1:5" x14ac:dyDescent="0.25">
      <c r="A1382" s="57" t="s">
        <v>106</v>
      </c>
      <c r="B1382" s="57" t="s">
        <v>41</v>
      </c>
      <c r="C1382" s="58">
        <v>110907.883785</v>
      </c>
      <c r="D1382" s="57" t="s">
        <v>4</v>
      </c>
      <c r="E1382" s="57" t="s">
        <v>107</v>
      </c>
    </row>
    <row r="1383" spans="1:5" x14ac:dyDescent="0.25">
      <c r="A1383" s="57" t="s">
        <v>106</v>
      </c>
      <c r="B1383" s="57" t="s">
        <v>41</v>
      </c>
      <c r="C1383" s="58">
        <v>1901517.2032099999</v>
      </c>
      <c r="D1383" s="57" t="s">
        <v>4</v>
      </c>
      <c r="E1383" s="57" t="s">
        <v>107</v>
      </c>
    </row>
    <row r="1384" spans="1:5" x14ac:dyDescent="0.25">
      <c r="A1384" s="57" t="s">
        <v>106</v>
      </c>
      <c r="B1384" s="57" t="s">
        <v>41</v>
      </c>
      <c r="C1384" s="58">
        <v>120123.22242599999</v>
      </c>
      <c r="D1384" s="57" t="s">
        <v>4</v>
      </c>
      <c r="E1384" s="57" t="s">
        <v>107</v>
      </c>
    </row>
    <row r="1385" spans="1:5" x14ac:dyDescent="0.25">
      <c r="A1385" s="57" t="s">
        <v>106</v>
      </c>
      <c r="B1385" s="57" t="s">
        <v>41</v>
      </c>
      <c r="C1385" s="58">
        <v>320127.358373</v>
      </c>
      <c r="D1385" s="57" t="s">
        <v>4</v>
      </c>
      <c r="E1385" s="57" t="s">
        <v>107</v>
      </c>
    </row>
    <row r="1386" spans="1:5" x14ac:dyDescent="0.25">
      <c r="A1386" s="57" t="s">
        <v>106</v>
      </c>
      <c r="B1386" s="57" t="s">
        <v>41</v>
      </c>
      <c r="C1386" s="58">
        <v>16638.395453699999</v>
      </c>
      <c r="D1386" s="57" t="s">
        <v>4</v>
      </c>
      <c r="E1386" s="57" t="s">
        <v>107</v>
      </c>
    </row>
    <row r="1387" spans="1:5" x14ac:dyDescent="0.25">
      <c r="A1387" s="57" t="s">
        <v>106</v>
      </c>
      <c r="B1387" s="57" t="s">
        <v>41</v>
      </c>
      <c r="C1387" s="58">
        <v>35256.203595600004</v>
      </c>
      <c r="D1387" s="57" t="s">
        <v>4</v>
      </c>
      <c r="E1387" s="57" t="s">
        <v>107</v>
      </c>
    </row>
    <row r="1388" spans="1:5" x14ac:dyDescent="0.25">
      <c r="A1388" s="57" t="s">
        <v>106</v>
      </c>
      <c r="B1388" s="57" t="s">
        <v>41</v>
      </c>
      <c r="C1388" s="58">
        <v>22565887.633400001</v>
      </c>
      <c r="D1388" s="57" t="s">
        <v>4</v>
      </c>
      <c r="E1388" s="57" t="s">
        <v>107</v>
      </c>
    </row>
    <row r="1389" spans="1:5" x14ac:dyDescent="0.25">
      <c r="A1389" s="57" t="s">
        <v>106</v>
      </c>
      <c r="B1389" s="57" t="s">
        <v>41</v>
      </c>
      <c r="C1389" s="58">
        <v>629349.87491799996</v>
      </c>
      <c r="D1389" s="57" t="s">
        <v>4</v>
      </c>
      <c r="E1389" s="57" t="s">
        <v>107</v>
      </c>
    </row>
    <row r="1390" spans="1:5" x14ac:dyDescent="0.25">
      <c r="A1390" s="57" t="s">
        <v>106</v>
      </c>
      <c r="B1390" s="57" t="s">
        <v>41</v>
      </c>
      <c r="C1390" s="58">
        <v>143861.09580800001</v>
      </c>
      <c r="D1390" s="57" t="s">
        <v>4</v>
      </c>
      <c r="E1390" s="57" t="s">
        <v>107</v>
      </c>
    </row>
    <row r="1391" spans="1:5" x14ac:dyDescent="0.25">
      <c r="A1391" s="57" t="s">
        <v>106</v>
      </c>
      <c r="B1391" s="57" t="s">
        <v>41</v>
      </c>
      <c r="C1391" s="58">
        <v>1914491.07574</v>
      </c>
      <c r="D1391" s="57" t="s">
        <v>4</v>
      </c>
      <c r="E1391" s="57" t="s">
        <v>107</v>
      </c>
    </row>
    <row r="1392" spans="1:5" x14ac:dyDescent="0.25">
      <c r="A1392" s="57" t="s">
        <v>106</v>
      </c>
      <c r="B1392" s="57" t="s">
        <v>41</v>
      </c>
      <c r="C1392" s="58">
        <v>146337.45115899999</v>
      </c>
      <c r="D1392" s="57" t="s">
        <v>4</v>
      </c>
      <c r="E1392" s="57" t="s">
        <v>107</v>
      </c>
    </row>
    <row r="1393" spans="1:5" x14ac:dyDescent="0.25">
      <c r="A1393" s="57" t="s">
        <v>106</v>
      </c>
      <c r="B1393" s="57" t="s">
        <v>41</v>
      </c>
      <c r="C1393" s="58">
        <v>327057.56398400001</v>
      </c>
      <c r="D1393" s="57" t="s">
        <v>4</v>
      </c>
      <c r="E1393" s="57" t="s">
        <v>107</v>
      </c>
    </row>
    <row r="1394" spans="1:5" x14ac:dyDescent="0.25">
      <c r="A1394" s="57" t="s">
        <v>106</v>
      </c>
      <c r="B1394" s="57" t="s">
        <v>41</v>
      </c>
      <c r="C1394" s="58">
        <v>649997.99221699999</v>
      </c>
      <c r="D1394" s="57" t="s">
        <v>4</v>
      </c>
      <c r="E1394" s="57" t="s">
        <v>107</v>
      </c>
    </row>
    <row r="1395" spans="1:5" x14ac:dyDescent="0.25">
      <c r="A1395" s="57" t="s">
        <v>106</v>
      </c>
      <c r="B1395" s="57" t="s">
        <v>41</v>
      </c>
      <c r="C1395" s="58">
        <v>4558433.2585899998</v>
      </c>
      <c r="D1395" s="57" t="s">
        <v>4</v>
      </c>
      <c r="E1395" s="57" t="s">
        <v>107</v>
      </c>
    </row>
    <row r="1396" spans="1:5" x14ac:dyDescent="0.25">
      <c r="A1396" s="57" t="s">
        <v>106</v>
      </c>
      <c r="B1396" s="57" t="s">
        <v>41</v>
      </c>
      <c r="C1396" s="58">
        <v>128326.466044</v>
      </c>
      <c r="D1396" s="57" t="s">
        <v>4</v>
      </c>
      <c r="E1396" s="57" t="s">
        <v>107</v>
      </c>
    </row>
    <row r="1397" spans="1:5" x14ac:dyDescent="0.25">
      <c r="A1397" s="57" t="s">
        <v>106</v>
      </c>
      <c r="B1397" s="57" t="s">
        <v>41</v>
      </c>
      <c r="C1397" s="58">
        <v>788272.77518500003</v>
      </c>
      <c r="D1397" s="57" t="s">
        <v>4</v>
      </c>
      <c r="E1397" s="57" t="s">
        <v>107</v>
      </c>
    </row>
    <row r="1398" spans="1:5" x14ac:dyDescent="0.25">
      <c r="A1398" s="57" t="s">
        <v>106</v>
      </c>
      <c r="B1398" s="57" t="s">
        <v>41</v>
      </c>
      <c r="C1398" s="58">
        <v>147838.51188599999</v>
      </c>
      <c r="D1398" s="57" t="s">
        <v>4</v>
      </c>
      <c r="E1398" s="57" t="s">
        <v>107</v>
      </c>
    </row>
    <row r="1399" spans="1:5" x14ac:dyDescent="0.25">
      <c r="A1399" s="57" t="s">
        <v>106</v>
      </c>
      <c r="B1399" s="57" t="s">
        <v>41</v>
      </c>
      <c r="C1399" s="58">
        <v>53017.816043699997</v>
      </c>
      <c r="D1399" s="57" t="s">
        <v>4</v>
      </c>
      <c r="E1399" s="57" t="s">
        <v>107</v>
      </c>
    </row>
    <row r="1400" spans="1:5" x14ac:dyDescent="0.25">
      <c r="A1400" s="57" t="s">
        <v>106</v>
      </c>
      <c r="B1400" s="57" t="s">
        <v>41</v>
      </c>
      <c r="C1400" s="58">
        <v>5286180.09509</v>
      </c>
      <c r="D1400" s="57" t="s">
        <v>1</v>
      </c>
      <c r="E1400" s="57" t="s">
        <v>107</v>
      </c>
    </row>
    <row r="1401" spans="1:5" x14ac:dyDescent="0.25">
      <c r="A1401" s="57" t="s">
        <v>106</v>
      </c>
      <c r="B1401" s="57" t="s">
        <v>41</v>
      </c>
      <c r="C1401" s="58">
        <v>27130189.246599998</v>
      </c>
      <c r="D1401" s="57" t="s">
        <v>4</v>
      </c>
      <c r="E1401" s="57" t="s">
        <v>107</v>
      </c>
    </row>
    <row r="1402" spans="1:5" x14ac:dyDescent="0.25">
      <c r="A1402" s="57" t="s">
        <v>106</v>
      </c>
      <c r="B1402" s="57" t="s">
        <v>41</v>
      </c>
      <c r="C1402" s="58">
        <v>58412.320042799998</v>
      </c>
      <c r="D1402" s="57" t="s">
        <v>4</v>
      </c>
      <c r="E1402" s="57" t="s">
        <v>107</v>
      </c>
    </row>
    <row r="1403" spans="1:5" x14ac:dyDescent="0.25">
      <c r="A1403" s="57" t="s">
        <v>106</v>
      </c>
      <c r="B1403" s="57" t="s">
        <v>41</v>
      </c>
      <c r="C1403" s="58">
        <v>1943154.94979</v>
      </c>
      <c r="D1403" s="57" t="s">
        <v>4</v>
      </c>
      <c r="E1403" s="57" t="s">
        <v>107</v>
      </c>
    </row>
    <row r="1404" spans="1:5" x14ac:dyDescent="0.25">
      <c r="A1404" s="57" t="s">
        <v>106</v>
      </c>
      <c r="B1404" s="57" t="s">
        <v>41</v>
      </c>
      <c r="C1404" s="58">
        <v>19612.914244899999</v>
      </c>
      <c r="D1404" s="57" t="s">
        <v>4</v>
      </c>
      <c r="E1404" s="57" t="s">
        <v>107</v>
      </c>
    </row>
    <row r="1405" spans="1:5" x14ac:dyDescent="0.25">
      <c r="A1405" s="57" t="s">
        <v>106</v>
      </c>
      <c r="B1405" s="57" t="s">
        <v>41</v>
      </c>
      <c r="C1405" s="58">
        <v>44973.092374</v>
      </c>
      <c r="D1405" s="57" t="s">
        <v>4</v>
      </c>
      <c r="E1405" s="57" t="s">
        <v>107</v>
      </c>
    </row>
    <row r="1406" spans="1:5" x14ac:dyDescent="0.25">
      <c r="A1406" s="57" t="s">
        <v>106</v>
      </c>
      <c r="B1406" s="57" t="s">
        <v>41</v>
      </c>
      <c r="C1406" s="58">
        <v>2373783.4236699999</v>
      </c>
      <c r="D1406" s="57" t="s">
        <v>4</v>
      </c>
      <c r="E1406" s="57" t="s">
        <v>107</v>
      </c>
    </row>
    <row r="1407" spans="1:5" x14ac:dyDescent="0.25">
      <c r="A1407" s="57" t="s">
        <v>106</v>
      </c>
      <c r="B1407" s="57" t="s">
        <v>41</v>
      </c>
      <c r="C1407" s="58">
        <v>67765.437591800001</v>
      </c>
      <c r="D1407" s="57" t="s">
        <v>4</v>
      </c>
      <c r="E1407" s="57" t="s">
        <v>107</v>
      </c>
    </row>
    <row r="1408" spans="1:5" x14ac:dyDescent="0.25">
      <c r="A1408" s="57" t="s">
        <v>106</v>
      </c>
      <c r="B1408" s="57" t="s">
        <v>41</v>
      </c>
      <c r="C1408" s="58">
        <v>335450.35911600001</v>
      </c>
      <c r="D1408" s="57" t="s">
        <v>4</v>
      </c>
      <c r="E1408" s="57" t="s">
        <v>107</v>
      </c>
    </row>
    <row r="1409" spans="1:5" x14ac:dyDescent="0.25">
      <c r="A1409" s="57" t="s">
        <v>106</v>
      </c>
      <c r="B1409" s="57" t="s">
        <v>41</v>
      </c>
      <c r="C1409" s="58">
        <v>164497.554787</v>
      </c>
      <c r="D1409" s="57" t="s">
        <v>9</v>
      </c>
      <c r="E1409" s="57" t="s">
        <v>107</v>
      </c>
    </row>
    <row r="1410" spans="1:5" x14ac:dyDescent="0.25">
      <c r="A1410" s="57" t="s">
        <v>106</v>
      </c>
      <c r="B1410" s="57" t="s">
        <v>41</v>
      </c>
      <c r="C1410" s="58">
        <v>1371727.79434</v>
      </c>
      <c r="D1410" s="57" t="s">
        <v>6</v>
      </c>
      <c r="E1410" s="57" t="s">
        <v>107</v>
      </c>
    </row>
    <row r="1411" spans="1:5" x14ac:dyDescent="0.25">
      <c r="A1411" s="57" t="s">
        <v>106</v>
      </c>
      <c r="B1411" s="57" t="s">
        <v>41</v>
      </c>
      <c r="C1411" s="58">
        <v>114476.36648</v>
      </c>
      <c r="D1411" s="57" t="s">
        <v>5</v>
      </c>
      <c r="E1411" s="57" t="s">
        <v>107</v>
      </c>
    </row>
    <row r="1412" spans="1:5" x14ac:dyDescent="0.25">
      <c r="A1412" s="57" t="s">
        <v>106</v>
      </c>
      <c r="B1412" s="57" t="s">
        <v>41</v>
      </c>
      <c r="C1412" s="58">
        <v>480882.77468999999</v>
      </c>
      <c r="D1412" s="57" t="s">
        <v>4</v>
      </c>
      <c r="E1412" s="57" t="s">
        <v>107</v>
      </c>
    </row>
    <row r="1413" spans="1:5" x14ac:dyDescent="0.25">
      <c r="A1413" s="57" t="s">
        <v>106</v>
      </c>
      <c r="B1413" s="57" t="s">
        <v>41</v>
      </c>
      <c r="C1413" s="58">
        <v>872113.42834099999</v>
      </c>
      <c r="D1413" s="57" t="s">
        <v>4</v>
      </c>
      <c r="E1413" s="57" t="s">
        <v>107</v>
      </c>
    </row>
    <row r="1414" spans="1:5" x14ac:dyDescent="0.25">
      <c r="A1414" s="57" t="s">
        <v>106</v>
      </c>
      <c r="B1414" s="57" t="s">
        <v>41</v>
      </c>
      <c r="C1414" s="58">
        <v>461568.887973</v>
      </c>
      <c r="D1414" s="57" t="s">
        <v>4</v>
      </c>
      <c r="E1414" s="57" t="s">
        <v>107</v>
      </c>
    </row>
    <row r="1415" spans="1:5" x14ac:dyDescent="0.25">
      <c r="A1415" s="57" t="s">
        <v>106</v>
      </c>
      <c r="B1415" s="57" t="s">
        <v>41</v>
      </c>
      <c r="C1415" s="58">
        <v>8385.3314967900005</v>
      </c>
      <c r="D1415" s="57" t="s">
        <v>4</v>
      </c>
      <c r="E1415" s="57" t="s">
        <v>107</v>
      </c>
    </row>
    <row r="1416" spans="1:5" x14ac:dyDescent="0.25">
      <c r="A1416" s="57" t="s">
        <v>106</v>
      </c>
      <c r="B1416" s="57" t="s">
        <v>41</v>
      </c>
      <c r="C1416" s="58">
        <v>1377853.36198</v>
      </c>
      <c r="D1416" s="57" t="s">
        <v>4</v>
      </c>
      <c r="E1416" s="57" t="s">
        <v>107</v>
      </c>
    </row>
    <row r="1417" spans="1:5" x14ac:dyDescent="0.25">
      <c r="A1417" s="57" t="s">
        <v>106</v>
      </c>
      <c r="B1417" s="57" t="s">
        <v>41</v>
      </c>
      <c r="C1417" s="58">
        <v>147033.52136399999</v>
      </c>
      <c r="D1417" s="57" t="s">
        <v>4</v>
      </c>
      <c r="E1417" s="57" t="s">
        <v>107</v>
      </c>
    </row>
    <row r="1418" spans="1:5" x14ac:dyDescent="0.25">
      <c r="A1418" s="57" t="s">
        <v>106</v>
      </c>
      <c r="B1418" s="57" t="s">
        <v>41</v>
      </c>
      <c r="C1418" s="58">
        <v>43910.490784100002</v>
      </c>
      <c r="D1418" s="57" t="s">
        <v>4</v>
      </c>
      <c r="E1418" s="57" t="s">
        <v>107</v>
      </c>
    </row>
    <row r="1419" spans="1:5" x14ac:dyDescent="0.25">
      <c r="A1419" s="57" t="s">
        <v>106</v>
      </c>
      <c r="B1419" s="57" t="s">
        <v>41</v>
      </c>
      <c r="C1419" s="58">
        <v>34027.798526500002</v>
      </c>
      <c r="D1419" s="57" t="s">
        <v>4</v>
      </c>
      <c r="E1419" s="57" t="s">
        <v>107</v>
      </c>
    </row>
    <row r="1420" spans="1:5" x14ac:dyDescent="0.25">
      <c r="A1420" s="57" t="s">
        <v>106</v>
      </c>
      <c r="B1420" s="57" t="s">
        <v>41</v>
      </c>
      <c r="C1420" s="58">
        <v>259652.99505100001</v>
      </c>
      <c r="D1420" s="57" t="s">
        <v>4</v>
      </c>
      <c r="E1420" s="57" t="s">
        <v>107</v>
      </c>
    </row>
    <row r="1421" spans="1:5" x14ac:dyDescent="0.25">
      <c r="A1421" s="57" t="s">
        <v>106</v>
      </c>
      <c r="B1421" s="57" t="s">
        <v>41</v>
      </c>
      <c r="C1421" s="58">
        <v>1674707.61237</v>
      </c>
      <c r="D1421" s="57" t="s">
        <v>4</v>
      </c>
      <c r="E1421" s="57" t="s">
        <v>107</v>
      </c>
    </row>
    <row r="1422" spans="1:5" x14ac:dyDescent="0.25">
      <c r="A1422" s="57" t="s">
        <v>106</v>
      </c>
      <c r="B1422" s="57" t="s">
        <v>41</v>
      </c>
      <c r="C1422" s="58">
        <v>22885.471144200001</v>
      </c>
      <c r="D1422" s="57" t="s">
        <v>4</v>
      </c>
      <c r="E1422" s="57" t="s">
        <v>107</v>
      </c>
    </row>
    <row r="1423" spans="1:5" x14ac:dyDescent="0.25">
      <c r="A1423" s="57" t="s">
        <v>106</v>
      </c>
      <c r="B1423" s="57" t="s">
        <v>41</v>
      </c>
      <c r="C1423" s="58">
        <v>9987.0243039300003</v>
      </c>
      <c r="D1423" s="57" t="s">
        <v>4</v>
      </c>
      <c r="E1423" s="57" t="s">
        <v>107</v>
      </c>
    </row>
    <row r="1424" spans="1:5" x14ac:dyDescent="0.25">
      <c r="A1424" s="57" t="s">
        <v>106</v>
      </c>
      <c r="B1424" s="57" t="s">
        <v>41</v>
      </c>
      <c r="C1424" s="58">
        <v>37676.068849099996</v>
      </c>
      <c r="D1424" s="57" t="s">
        <v>4</v>
      </c>
      <c r="E1424" s="57" t="s">
        <v>107</v>
      </c>
    </row>
    <row r="1425" spans="1:5" x14ac:dyDescent="0.25">
      <c r="A1425" s="57" t="s">
        <v>106</v>
      </c>
      <c r="B1425" s="57" t="s">
        <v>41</v>
      </c>
      <c r="C1425" s="58">
        <v>284946.87754900003</v>
      </c>
      <c r="D1425" s="57" t="s">
        <v>4</v>
      </c>
      <c r="E1425" s="57" t="s">
        <v>107</v>
      </c>
    </row>
    <row r="1426" spans="1:5" x14ac:dyDescent="0.25">
      <c r="A1426" s="57" t="s">
        <v>106</v>
      </c>
      <c r="B1426" s="57" t="s">
        <v>41</v>
      </c>
      <c r="C1426" s="58">
        <v>25551.519665100001</v>
      </c>
      <c r="D1426" s="57" t="s">
        <v>4</v>
      </c>
      <c r="E1426" s="57" t="s">
        <v>107</v>
      </c>
    </row>
    <row r="1427" spans="1:5" x14ac:dyDescent="0.25">
      <c r="A1427" s="57" t="s">
        <v>106</v>
      </c>
      <c r="B1427" s="57" t="s">
        <v>41</v>
      </c>
      <c r="C1427" s="58">
        <v>9198351.9798000008</v>
      </c>
      <c r="D1427" s="57" t="s">
        <v>4</v>
      </c>
      <c r="E1427" s="57" t="s">
        <v>107</v>
      </c>
    </row>
    <row r="1428" spans="1:5" x14ac:dyDescent="0.25">
      <c r="A1428" s="57" t="s">
        <v>106</v>
      </c>
      <c r="B1428" s="57" t="s">
        <v>41</v>
      </c>
      <c r="C1428" s="58">
        <v>306655.472304</v>
      </c>
      <c r="D1428" s="57" t="s">
        <v>4</v>
      </c>
      <c r="E1428" s="57" t="s">
        <v>107</v>
      </c>
    </row>
    <row r="1429" spans="1:5" x14ac:dyDescent="0.25">
      <c r="A1429" s="57" t="s">
        <v>106</v>
      </c>
      <c r="B1429" s="57" t="s">
        <v>41</v>
      </c>
      <c r="C1429" s="58">
        <v>416204.843994</v>
      </c>
      <c r="D1429" s="57" t="s">
        <v>4</v>
      </c>
      <c r="E1429" s="57" t="s">
        <v>107</v>
      </c>
    </row>
    <row r="1430" spans="1:5" x14ac:dyDescent="0.25">
      <c r="A1430" s="57" t="s">
        <v>106</v>
      </c>
      <c r="B1430" s="57" t="s">
        <v>41</v>
      </c>
      <c r="C1430" s="58">
        <v>582269.63238800003</v>
      </c>
      <c r="D1430" s="57" t="s">
        <v>4</v>
      </c>
      <c r="E1430" s="57" t="s">
        <v>107</v>
      </c>
    </row>
    <row r="1431" spans="1:5" x14ac:dyDescent="0.25">
      <c r="A1431" s="57" t="s">
        <v>106</v>
      </c>
      <c r="B1431" s="57" t="s">
        <v>41</v>
      </c>
      <c r="C1431" s="58">
        <v>281088.08594100003</v>
      </c>
      <c r="D1431" s="57" t="s">
        <v>4</v>
      </c>
      <c r="E1431" s="57" t="s">
        <v>107</v>
      </c>
    </row>
    <row r="1432" spans="1:5" x14ac:dyDescent="0.25">
      <c r="A1432" s="57" t="s">
        <v>106</v>
      </c>
      <c r="B1432" s="57" t="s">
        <v>41</v>
      </c>
      <c r="C1432" s="58">
        <v>10218.5509406</v>
      </c>
      <c r="D1432" s="57" t="s">
        <v>4</v>
      </c>
      <c r="E1432" s="57" t="s">
        <v>107</v>
      </c>
    </row>
    <row r="1433" spans="1:5" x14ac:dyDescent="0.25">
      <c r="A1433" s="57" t="s">
        <v>106</v>
      </c>
      <c r="B1433" s="57" t="s">
        <v>41</v>
      </c>
      <c r="C1433" s="58">
        <v>10096826.6109</v>
      </c>
      <c r="D1433" s="57" t="s">
        <v>4</v>
      </c>
      <c r="E1433" s="57" t="s">
        <v>107</v>
      </c>
    </row>
    <row r="1434" spans="1:5" x14ac:dyDescent="0.25">
      <c r="A1434" s="57" t="s">
        <v>106</v>
      </c>
      <c r="B1434" s="57" t="s">
        <v>41</v>
      </c>
      <c r="C1434" s="58">
        <v>955919.38893100002</v>
      </c>
      <c r="D1434" s="57" t="s">
        <v>4</v>
      </c>
      <c r="E1434" s="57" t="s">
        <v>107</v>
      </c>
    </row>
    <row r="1435" spans="1:5" x14ac:dyDescent="0.25">
      <c r="A1435" s="57" t="s">
        <v>106</v>
      </c>
      <c r="B1435" s="57" t="s">
        <v>41</v>
      </c>
      <c r="C1435" s="58">
        <v>630081.45138999994</v>
      </c>
      <c r="D1435" s="57" t="s">
        <v>4</v>
      </c>
      <c r="E1435" s="57" t="s">
        <v>107</v>
      </c>
    </row>
    <row r="1436" spans="1:5" x14ac:dyDescent="0.25">
      <c r="A1436" s="57" t="s">
        <v>106</v>
      </c>
      <c r="B1436" s="57" t="s">
        <v>41</v>
      </c>
      <c r="C1436" s="58">
        <v>71756.453020700006</v>
      </c>
      <c r="D1436" s="57" t="s">
        <v>4</v>
      </c>
      <c r="E1436" s="57" t="s">
        <v>107</v>
      </c>
    </row>
    <row r="1437" spans="1:5" x14ac:dyDescent="0.25">
      <c r="A1437" s="57" t="s">
        <v>106</v>
      </c>
      <c r="B1437" s="57" t="s">
        <v>41</v>
      </c>
      <c r="C1437" s="58">
        <v>1316.2307046400001</v>
      </c>
      <c r="D1437" s="57" t="s">
        <v>4</v>
      </c>
      <c r="E1437" s="57" t="s">
        <v>107</v>
      </c>
    </row>
    <row r="1438" spans="1:5" x14ac:dyDescent="0.25">
      <c r="A1438" s="57" t="s">
        <v>106</v>
      </c>
      <c r="B1438" s="57" t="s">
        <v>41</v>
      </c>
      <c r="C1438" s="58">
        <v>1752.16765614</v>
      </c>
      <c r="D1438" s="57" t="s">
        <v>4</v>
      </c>
      <c r="E1438" s="57" t="s">
        <v>107</v>
      </c>
    </row>
    <row r="1439" spans="1:5" x14ac:dyDescent="0.25">
      <c r="A1439" s="57" t="s">
        <v>106</v>
      </c>
      <c r="B1439" s="57" t="s">
        <v>41</v>
      </c>
      <c r="C1439" s="58">
        <v>6137.7994433000003</v>
      </c>
      <c r="D1439" s="57" t="s">
        <v>4</v>
      </c>
      <c r="E1439" s="57" t="s">
        <v>107</v>
      </c>
    </row>
    <row r="1440" spans="1:5" x14ac:dyDescent="0.25">
      <c r="A1440" s="57" t="s">
        <v>106</v>
      </c>
      <c r="B1440" s="57" t="s">
        <v>41</v>
      </c>
      <c r="C1440" s="58">
        <v>20862.435832499999</v>
      </c>
      <c r="D1440" s="57" t="s">
        <v>4</v>
      </c>
      <c r="E1440" s="57" t="s">
        <v>107</v>
      </c>
    </row>
    <row r="1441" spans="1:5" x14ac:dyDescent="0.25">
      <c r="A1441" s="57" t="s">
        <v>106</v>
      </c>
      <c r="B1441" s="57" t="s">
        <v>41</v>
      </c>
      <c r="C1441" s="58">
        <v>2467.9701140500001</v>
      </c>
      <c r="D1441" s="57" t="s">
        <v>4</v>
      </c>
      <c r="E1441" s="57" t="s">
        <v>107</v>
      </c>
    </row>
    <row r="1442" spans="1:5" x14ac:dyDescent="0.25">
      <c r="A1442" s="57" t="s">
        <v>106</v>
      </c>
      <c r="B1442" s="57" t="s">
        <v>41</v>
      </c>
      <c r="C1442" s="58">
        <v>31231.972167100001</v>
      </c>
      <c r="D1442" s="57" t="s">
        <v>4</v>
      </c>
      <c r="E1442" s="57" t="s">
        <v>107</v>
      </c>
    </row>
    <row r="1443" spans="1:5" x14ac:dyDescent="0.25">
      <c r="A1443" s="57" t="s">
        <v>106</v>
      </c>
      <c r="B1443" s="57" t="s">
        <v>41</v>
      </c>
      <c r="C1443" s="58">
        <v>8431.8336651299996</v>
      </c>
      <c r="D1443" s="57" t="s">
        <v>4</v>
      </c>
      <c r="E1443" s="57" t="s">
        <v>107</v>
      </c>
    </row>
    <row r="1444" spans="1:5" x14ac:dyDescent="0.25">
      <c r="A1444" s="57" t="s">
        <v>106</v>
      </c>
      <c r="B1444" s="57" t="s">
        <v>41</v>
      </c>
      <c r="C1444" s="58">
        <v>11490.8025607</v>
      </c>
      <c r="D1444" s="57" t="s">
        <v>4</v>
      </c>
      <c r="E1444" s="57" t="s">
        <v>107</v>
      </c>
    </row>
    <row r="1445" spans="1:5" x14ac:dyDescent="0.25">
      <c r="A1445" s="57" t="s">
        <v>106</v>
      </c>
      <c r="B1445" s="57" t="s">
        <v>41</v>
      </c>
      <c r="C1445" s="58">
        <v>29058.460406800001</v>
      </c>
      <c r="D1445" s="57" t="s">
        <v>4</v>
      </c>
      <c r="E1445" s="57" t="s">
        <v>107</v>
      </c>
    </row>
    <row r="1446" spans="1:5" x14ac:dyDescent="0.25">
      <c r="A1446" s="57" t="s">
        <v>106</v>
      </c>
      <c r="B1446" s="57" t="s">
        <v>41</v>
      </c>
      <c r="C1446" s="58">
        <v>19541996.911699999</v>
      </c>
      <c r="D1446" s="57" t="s">
        <v>6</v>
      </c>
      <c r="E1446" s="57" t="s">
        <v>107</v>
      </c>
    </row>
    <row r="1447" spans="1:5" x14ac:dyDescent="0.25">
      <c r="A1447" s="57" t="s">
        <v>106</v>
      </c>
      <c r="B1447" s="57" t="s">
        <v>41</v>
      </c>
      <c r="C1447" s="58">
        <v>20810.079947599999</v>
      </c>
      <c r="D1447" s="57" t="s">
        <v>5</v>
      </c>
      <c r="E1447" s="57" t="s">
        <v>107</v>
      </c>
    </row>
    <row r="1448" spans="1:5" x14ac:dyDescent="0.25">
      <c r="A1448" s="57" t="s">
        <v>106</v>
      </c>
      <c r="B1448" s="57" t="s">
        <v>41</v>
      </c>
      <c r="C1448" s="58">
        <v>48935.1465905</v>
      </c>
      <c r="D1448" s="57" t="s">
        <v>2</v>
      </c>
      <c r="E1448" s="57" t="s">
        <v>107</v>
      </c>
    </row>
    <row r="1449" spans="1:5" x14ac:dyDescent="0.25">
      <c r="A1449" s="57" t="s">
        <v>106</v>
      </c>
      <c r="B1449" s="57" t="s">
        <v>41</v>
      </c>
      <c r="C1449" s="58">
        <v>10812.732972100001</v>
      </c>
      <c r="D1449" s="57" t="s">
        <v>5</v>
      </c>
      <c r="E1449" s="57" t="s">
        <v>107</v>
      </c>
    </row>
    <row r="1450" spans="1:5" x14ac:dyDescent="0.25">
      <c r="A1450" s="57" t="s">
        <v>106</v>
      </c>
      <c r="B1450" s="57" t="s">
        <v>41</v>
      </c>
      <c r="C1450" s="58">
        <v>239529.696814</v>
      </c>
      <c r="D1450" s="57" t="s">
        <v>4</v>
      </c>
      <c r="E1450" s="57" t="s">
        <v>107</v>
      </c>
    </row>
    <row r="1451" spans="1:5" x14ac:dyDescent="0.25">
      <c r="A1451" s="57" t="s">
        <v>106</v>
      </c>
      <c r="B1451" s="57" t="s">
        <v>41</v>
      </c>
      <c r="C1451" s="58">
        <v>6512.1415418099996</v>
      </c>
      <c r="D1451" s="57" t="s">
        <v>4</v>
      </c>
      <c r="E1451" s="57" t="s">
        <v>107</v>
      </c>
    </row>
    <row r="1452" spans="1:5" x14ac:dyDescent="0.25">
      <c r="A1452" s="57" t="s">
        <v>106</v>
      </c>
      <c r="B1452" s="57" t="s">
        <v>41</v>
      </c>
      <c r="C1452" s="58">
        <v>7108.5831728800003</v>
      </c>
      <c r="D1452" s="57" t="s">
        <v>4</v>
      </c>
      <c r="E1452" s="57" t="s">
        <v>107</v>
      </c>
    </row>
    <row r="1453" spans="1:5" x14ac:dyDescent="0.25">
      <c r="A1453" s="57" t="s">
        <v>106</v>
      </c>
      <c r="B1453" s="57" t="s">
        <v>41</v>
      </c>
      <c r="C1453" s="58">
        <v>32041.895058599999</v>
      </c>
      <c r="D1453" s="57" t="s">
        <v>4</v>
      </c>
      <c r="E1453" s="57" t="s">
        <v>107</v>
      </c>
    </row>
    <row r="1454" spans="1:5" x14ac:dyDescent="0.25">
      <c r="A1454" s="57" t="s">
        <v>106</v>
      </c>
      <c r="B1454" s="57" t="s">
        <v>41</v>
      </c>
      <c r="C1454" s="58">
        <v>111694.988201</v>
      </c>
      <c r="D1454" s="57" t="s">
        <v>4</v>
      </c>
      <c r="E1454" s="57" t="s">
        <v>107</v>
      </c>
    </row>
    <row r="1455" spans="1:5" x14ac:dyDescent="0.25">
      <c r="A1455" s="57" t="s">
        <v>106</v>
      </c>
      <c r="B1455" s="57" t="s">
        <v>41</v>
      </c>
      <c r="C1455" s="58">
        <v>406764.12675499998</v>
      </c>
      <c r="D1455" s="57" t="s">
        <v>4</v>
      </c>
      <c r="E1455" s="57" t="s">
        <v>107</v>
      </c>
    </row>
    <row r="1456" spans="1:5" x14ac:dyDescent="0.25">
      <c r="A1456" s="57" t="s">
        <v>106</v>
      </c>
      <c r="B1456" s="57" t="s">
        <v>41</v>
      </c>
      <c r="C1456" s="58">
        <v>354628.09532000002</v>
      </c>
      <c r="D1456" s="57" t="s">
        <v>4</v>
      </c>
      <c r="E1456" s="57" t="s">
        <v>107</v>
      </c>
    </row>
    <row r="1457" spans="1:5" x14ac:dyDescent="0.25">
      <c r="A1457" s="57" t="s">
        <v>106</v>
      </c>
      <c r="B1457" s="57" t="s">
        <v>41</v>
      </c>
      <c r="C1457" s="58">
        <v>126259.245175</v>
      </c>
      <c r="D1457" s="57" t="s">
        <v>4</v>
      </c>
      <c r="E1457" s="57" t="s">
        <v>107</v>
      </c>
    </row>
    <row r="1458" spans="1:5" x14ac:dyDescent="0.25">
      <c r="A1458" s="57" t="s">
        <v>106</v>
      </c>
      <c r="B1458" s="57" t="s">
        <v>41</v>
      </c>
      <c r="C1458" s="58">
        <v>329819.90071199997</v>
      </c>
      <c r="D1458" s="57" t="s">
        <v>4</v>
      </c>
      <c r="E1458" s="57" t="s">
        <v>107</v>
      </c>
    </row>
    <row r="1459" spans="1:5" x14ac:dyDescent="0.25">
      <c r="A1459" s="57" t="s">
        <v>106</v>
      </c>
      <c r="B1459" s="57" t="s">
        <v>41</v>
      </c>
      <c r="C1459" s="58">
        <v>79215.386413300002</v>
      </c>
      <c r="D1459" s="57" t="s">
        <v>4</v>
      </c>
      <c r="E1459" s="57" t="s">
        <v>107</v>
      </c>
    </row>
    <row r="1460" spans="1:5" x14ac:dyDescent="0.25">
      <c r="A1460" s="57" t="s">
        <v>106</v>
      </c>
      <c r="B1460" s="57" t="s">
        <v>41</v>
      </c>
      <c r="C1460" s="58">
        <v>14454.5971558</v>
      </c>
      <c r="D1460" s="57" t="s">
        <v>4</v>
      </c>
      <c r="E1460" s="57" t="s">
        <v>107</v>
      </c>
    </row>
    <row r="1461" spans="1:5" x14ac:dyDescent="0.25">
      <c r="A1461" s="57" t="s">
        <v>106</v>
      </c>
      <c r="B1461" s="57" t="s">
        <v>41</v>
      </c>
      <c r="C1461" s="58">
        <v>4635.9258180200004</v>
      </c>
      <c r="D1461" s="57" t="s">
        <v>4</v>
      </c>
      <c r="E1461" s="57" t="s">
        <v>107</v>
      </c>
    </row>
    <row r="1462" spans="1:5" x14ac:dyDescent="0.25">
      <c r="A1462" s="57" t="s">
        <v>106</v>
      </c>
      <c r="B1462" s="57" t="s">
        <v>41</v>
      </c>
      <c r="C1462" s="58">
        <v>12744.733540900001</v>
      </c>
      <c r="D1462" s="57" t="s">
        <v>4</v>
      </c>
      <c r="E1462" s="57" t="s">
        <v>107</v>
      </c>
    </row>
    <row r="1463" spans="1:5" x14ac:dyDescent="0.25">
      <c r="A1463" s="57" t="s">
        <v>106</v>
      </c>
      <c r="B1463" s="57" t="s">
        <v>41</v>
      </c>
      <c r="C1463" s="58">
        <v>111384.95742599999</v>
      </c>
      <c r="D1463" s="57" t="s">
        <v>4</v>
      </c>
      <c r="E1463" s="57" t="s">
        <v>107</v>
      </c>
    </row>
    <row r="1464" spans="1:5" x14ac:dyDescent="0.25">
      <c r="A1464" s="57" t="s">
        <v>106</v>
      </c>
      <c r="B1464" s="57" t="s">
        <v>41</v>
      </c>
      <c r="C1464" s="58">
        <v>1476534.83868</v>
      </c>
      <c r="D1464" s="57" t="s">
        <v>4</v>
      </c>
      <c r="E1464" s="57" t="s">
        <v>107</v>
      </c>
    </row>
    <row r="1465" spans="1:5" x14ac:dyDescent="0.25">
      <c r="A1465" s="57" t="s">
        <v>106</v>
      </c>
      <c r="B1465" s="57" t="s">
        <v>41</v>
      </c>
      <c r="C1465" s="58">
        <v>29919.624252699999</v>
      </c>
      <c r="D1465" s="57" t="s">
        <v>4</v>
      </c>
      <c r="E1465" s="57" t="s">
        <v>107</v>
      </c>
    </row>
    <row r="1466" spans="1:5" x14ac:dyDescent="0.25">
      <c r="A1466" s="57" t="s">
        <v>106</v>
      </c>
      <c r="B1466" s="57" t="s">
        <v>41</v>
      </c>
      <c r="C1466" s="58">
        <v>164337.49077500001</v>
      </c>
      <c r="D1466" s="57" t="s">
        <v>4</v>
      </c>
      <c r="E1466" s="57" t="s">
        <v>107</v>
      </c>
    </row>
    <row r="1467" spans="1:5" x14ac:dyDescent="0.25">
      <c r="A1467" s="57" t="s">
        <v>106</v>
      </c>
      <c r="B1467" s="57" t="s">
        <v>41</v>
      </c>
      <c r="C1467" s="58">
        <v>203345.242306</v>
      </c>
      <c r="D1467" s="57" t="s">
        <v>4</v>
      </c>
      <c r="E1467" s="57" t="s">
        <v>107</v>
      </c>
    </row>
    <row r="1468" spans="1:5" x14ac:dyDescent="0.25">
      <c r="A1468" s="57" t="s">
        <v>106</v>
      </c>
      <c r="B1468" s="57" t="s">
        <v>41</v>
      </c>
      <c r="C1468" s="58">
        <v>259619.346941</v>
      </c>
      <c r="D1468" s="57" t="s">
        <v>5</v>
      </c>
      <c r="E1468" s="57" t="s">
        <v>107</v>
      </c>
    </row>
    <row r="1469" spans="1:5" x14ac:dyDescent="0.25">
      <c r="A1469" s="57" t="s">
        <v>106</v>
      </c>
      <c r="B1469" s="57" t="s">
        <v>41</v>
      </c>
      <c r="C1469" s="58">
        <v>41432.454700900002</v>
      </c>
      <c r="D1469" s="57" t="s">
        <v>5</v>
      </c>
      <c r="E1469" s="57" t="s">
        <v>107</v>
      </c>
    </row>
    <row r="1470" spans="1:5" x14ac:dyDescent="0.25">
      <c r="A1470" s="57" t="s">
        <v>106</v>
      </c>
      <c r="B1470" s="57" t="s">
        <v>41</v>
      </c>
      <c r="C1470" s="58">
        <v>40420.516645700001</v>
      </c>
      <c r="D1470" s="57" t="s">
        <v>5</v>
      </c>
      <c r="E1470" s="57" t="s">
        <v>107</v>
      </c>
    </row>
    <row r="1471" spans="1:5" x14ac:dyDescent="0.25">
      <c r="A1471" s="57" t="s">
        <v>106</v>
      </c>
      <c r="B1471" s="57" t="s">
        <v>41</v>
      </c>
      <c r="C1471" s="58">
        <v>40801.0865003</v>
      </c>
      <c r="D1471" s="57" t="s">
        <v>5</v>
      </c>
      <c r="E1471" s="57" t="s">
        <v>107</v>
      </c>
    </row>
    <row r="1472" spans="1:5" x14ac:dyDescent="0.25">
      <c r="A1472" s="57" t="s">
        <v>106</v>
      </c>
      <c r="B1472" s="57" t="s">
        <v>41</v>
      </c>
      <c r="C1472" s="58">
        <v>30398.576967500001</v>
      </c>
      <c r="D1472" s="57" t="s">
        <v>5</v>
      </c>
      <c r="E1472" s="57" t="s">
        <v>107</v>
      </c>
    </row>
    <row r="1473" spans="1:5" x14ac:dyDescent="0.25">
      <c r="A1473" s="57" t="s">
        <v>106</v>
      </c>
      <c r="B1473" s="57" t="s">
        <v>41</v>
      </c>
      <c r="C1473" s="58">
        <v>99086.437845499997</v>
      </c>
      <c r="D1473" s="57" t="s">
        <v>4</v>
      </c>
      <c r="E1473" s="57" t="s">
        <v>107</v>
      </c>
    </row>
    <row r="1474" spans="1:5" x14ac:dyDescent="0.25">
      <c r="A1474" s="57" t="s">
        <v>106</v>
      </c>
      <c r="B1474" s="57" t="s">
        <v>41</v>
      </c>
      <c r="C1474" s="58">
        <v>716462.38709800004</v>
      </c>
      <c r="D1474" s="57" t="s">
        <v>1</v>
      </c>
      <c r="E1474" s="57" t="s">
        <v>107</v>
      </c>
    </row>
    <row r="1475" spans="1:5" x14ac:dyDescent="0.25">
      <c r="A1475" s="57" t="s">
        <v>106</v>
      </c>
      <c r="B1475" s="57" t="s">
        <v>41</v>
      </c>
      <c r="C1475" s="58">
        <v>64093.657819799999</v>
      </c>
      <c r="D1475" s="57" t="s">
        <v>4</v>
      </c>
      <c r="E1475" s="57" t="s">
        <v>107</v>
      </c>
    </row>
    <row r="1476" spans="1:5" x14ac:dyDescent="0.25">
      <c r="A1476" s="57" t="s">
        <v>106</v>
      </c>
      <c r="B1476" s="57" t="s">
        <v>41</v>
      </c>
      <c r="C1476" s="58">
        <v>3031495.5219700001</v>
      </c>
      <c r="D1476" s="57" t="s">
        <v>4</v>
      </c>
      <c r="E1476" s="57" t="s">
        <v>107</v>
      </c>
    </row>
    <row r="1477" spans="1:5" x14ac:dyDescent="0.25">
      <c r="A1477" s="57" t="s">
        <v>106</v>
      </c>
      <c r="B1477" s="57" t="s">
        <v>41</v>
      </c>
      <c r="C1477" s="58">
        <v>3933111.2963200002</v>
      </c>
      <c r="D1477" s="57" t="s">
        <v>4</v>
      </c>
      <c r="E1477" s="57" t="s">
        <v>107</v>
      </c>
    </row>
    <row r="1478" spans="1:5" x14ac:dyDescent="0.25">
      <c r="A1478" s="57" t="s">
        <v>106</v>
      </c>
      <c r="B1478" s="57" t="s">
        <v>41</v>
      </c>
      <c r="C1478" s="58">
        <v>2141801.93726</v>
      </c>
      <c r="D1478" s="57" t="s">
        <v>4</v>
      </c>
      <c r="E1478" s="57" t="s">
        <v>107</v>
      </c>
    </row>
    <row r="1479" spans="1:5" x14ac:dyDescent="0.25">
      <c r="A1479" s="57" t="s">
        <v>106</v>
      </c>
      <c r="B1479" s="57" t="s">
        <v>41</v>
      </c>
      <c r="C1479" s="58">
        <v>14731.6723855</v>
      </c>
      <c r="D1479" s="57" t="s">
        <v>4</v>
      </c>
      <c r="E1479" s="57" t="s">
        <v>107</v>
      </c>
    </row>
    <row r="1480" spans="1:5" x14ac:dyDescent="0.25">
      <c r="A1480" s="57" t="s">
        <v>106</v>
      </c>
      <c r="B1480" s="57" t="s">
        <v>41</v>
      </c>
      <c r="C1480" s="58">
        <v>23334.394064299999</v>
      </c>
      <c r="D1480" s="57" t="s">
        <v>4</v>
      </c>
      <c r="E1480" s="57" t="s">
        <v>107</v>
      </c>
    </row>
    <row r="1481" spans="1:5" x14ac:dyDescent="0.25">
      <c r="A1481" s="57" t="s">
        <v>106</v>
      </c>
      <c r="B1481" s="57" t="s">
        <v>41</v>
      </c>
      <c r="C1481" s="58">
        <v>410086.94479400001</v>
      </c>
      <c r="D1481" s="57" t="s">
        <v>4</v>
      </c>
      <c r="E1481" s="57" t="s">
        <v>107</v>
      </c>
    </row>
    <row r="1482" spans="1:5" x14ac:dyDescent="0.25">
      <c r="A1482" s="57" t="s">
        <v>106</v>
      </c>
      <c r="B1482" s="57" t="s">
        <v>41</v>
      </c>
      <c r="C1482" s="58">
        <v>19302.088357000001</v>
      </c>
      <c r="D1482" s="57" t="s">
        <v>4</v>
      </c>
      <c r="E1482" s="57" t="s">
        <v>107</v>
      </c>
    </row>
    <row r="1483" spans="1:5" x14ac:dyDescent="0.25">
      <c r="A1483" s="57" t="s">
        <v>106</v>
      </c>
      <c r="B1483" s="57" t="s">
        <v>41</v>
      </c>
      <c r="C1483" s="58">
        <v>5047.5346240600002</v>
      </c>
      <c r="D1483" s="57" t="s">
        <v>4</v>
      </c>
      <c r="E1483" s="57" t="s">
        <v>107</v>
      </c>
    </row>
    <row r="1484" spans="1:5" x14ac:dyDescent="0.25">
      <c r="A1484" s="57" t="s">
        <v>106</v>
      </c>
      <c r="B1484" s="57" t="s">
        <v>41</v>
      </c>
      <c r="C1484" s="58">
        <v>33995.611740699998</v>
      </c>
      <c r="D1484" s="57" t="s">
        <v>4</v>
      </c>
      <c r="E1484" s="57" t="s">
        <v>107</v>
      </c>
    </row>
    <row r="1485" spans="1:5" x14ac:dyDescent="0.25">
      <c r="A1485" s="57" t="s">
        <v>106</v>
      </c>
      <c r="B1485" s="57" t="s">
        <v>41</v>
      </c>
      <c r="C1485" s="58">
        <v>47351.057993399998</v>
      </c>
      <c r="D1485" s="57" t="s">
        <v>4</v>
      </c>
      <c r="E1485" s="57" t="s">
        <v>107</v>
      </c>
    </row>
    <row r="1486" spans="1:5" x14ac:dyDescent="0.25">
      <c r="A1486" s="57" t="s">
        <v>106</v>
      </c>
      <c r="B1486" s="57" t="s">
        <v>41</v>
      </c>
      <c r="C1486" s="58">
        <v>131424.175502</v>
      </c>
      <c r="D1486" s="57" t="s">
        <v>4</v>
      </c>
      <c r="E1486" s="57" t="s">
        <v>107</v>
      </c>
    </row>
    <row r="1487" spans="1:5" x14ac:dyDescent="0.25">
      <c r="A1487" s="57" t="s">
        <v>106</v>
      </c>
      <c r="B1487" s="57" t="s">
        <v>41</v>
      </c>
      <c r="C1487" s="58">
        <v>242616.78797599999</v>
      </c>
      <c r="D1487" s="57" t="s">
        <v>4</v>
      </c>
      <c r="E1487" s="57" t="s">
        <v>107</v>
      </c>
    </row>
    <row r="1488" spans="1:5" x14ac:dyDescent="0.25">
      <c r="A1488" s="57" t="s">
        <v>106</v>
      </c>
      <c r="B1488" s="57" t="s">
        <v>41</v>
      </c>
      <c r="C1488" s="58">
        <v>48018.933750800003</v>
      </c>
      <c r="D1488" s="57" t="s">
        <v>4</v>
      </c>
      <c r="E1488" s="57" t="s">
        <v>107</v>
      </c>
    </row>
    <row r="1489" spans="1:5" x14ac:dyDescent="0.25">
      <c r="A1489" s="57" t="s">
        <v>106</v>
      </c>
      <c r="B1489" s="57" t="s">
        <v>41</v>
      </c>
      <c r="C1489" s="58">
        <v>6821856.5936599998</v>
      </c>
      <c r="D1489" s="57" t="s">
        <v>4</v>
      </c>
      <c r="E1489" s="57" t="s">
        <v>107</v>
      </c>
    </row>
    <row r="1490" spans="1:5" x14ac:dyDescent="0.25">
      <c r="A1490" s="57" t="s">
        <v>106</v>
      </c>
      <c r="B1490" s="57" t="s">
        <v>41</v>
      </c>
      <c r="C1490" s="58">
        <v>3844556.7037499999</v>
      </c>
      <c r="D1490" s="57" t="s">
        <v>4</v>
      </c>
      <c r="E1490" s="57" t="s">
        <v>107</v>
      </c>
    </row>
    <row r="1491" spans="1:5" x14ac:dyDescent="0.25">
      <c r="A1491" s="57" t="s">
        <v>106</v>
      </c>
      <c r="B1491" s="57" t="s">
        <v>41</v>
      </c>
      <c r="C1491" s="58">
        <v>998585.71996799996</v>
      </c>
      <c r="D1491" s="57" t="s">
        <v>4</v>
      </c>
      <c r="E1491" s="57" t="s">
        <v>107</v>
      </c>
    </row>
    <row r="1492" spans="1:5" x14ac:dyDescent="0.25">
      <c r="A1492" s="57" t="s">
        <v>106</v>
      </c>
      <c r="B1492" s="57" t="s">
        <v>41</v>
      </c>
      <c r="C1492" s="58">
        <v>1217037.34277</v>
      </c>
      <c r="D1492" s="57" t="s">
        <v>1</v>
      </c>
      <c r="E1492" s="57" t="s">
        <v>107</v>
      </c>
    </row>
    <row r="1493" spans="1:5" x14ac:dyDescent="0.25">
      <c r="A1493" s="57" t="s">
        <v>106</v>
      </c>
      <c r="B1493" s="57" t="s">
        <v>41</v>
      </c>
      <c r="C1493" s="58">
        <v>94853.597966600006</v>
      </c>
      <c r="D1493" s="57" t="s">
        <v>1</v>
      </c>
      <c r="E1493" s="57" t="s">
        <v>107</v>
      </c>
    </row>
    <row r="1494" spans="1:5" x14ac:dyDescent="0.25">
      <c r="A1494" s="57" t="s">
        <v>106</v>
      </c>
      <c r="B1494" s="57" t="s">
        <v>41</v>
      </c>
      <c r="C1494" s="58">
        <v>4103900.3148400001</v>
      </c>
      <c r="D1494" s="57" t="s">
        <v>4</v>
      </c>
      <c r="E1494" s="57" t="s">
        <v>107</v>
      </c>
    </row>
    <row r="1495" spans="1:5" x14ac:dyDescent="0.25">
      <c r="A1495" s="57" t="s">
        <v>106</v>
      </c>
      <c r="B1495" s="57" t="s">
        <v>41</v>
      </c>
      <c r="C1495" s="58">
        <v>7816208.6572099999</v>
      </c>
      <c r="D1495" s="57" t="s">
        <v>4</v>
      </c>
      <c r="E1495" s="57" t="s">
        <v>107</v>
      </c>
    </row>
    <row r="1496" spans="1:5" x14ac:dyDescent="0.25">
      <c r="A1496" s="57" t="s">
        <v>106</v>
      </c>
      <c r="B1496" s="57" t="s">
        <v>41</v>
      </c>
      <c r="C1496" s="58">
        <v>827333.11661400006</v>
      </c>
      <c r="D1496" s="57" t="s">
        <v>4</v>
      </c>
      <c r="E1496" s="57" t="s">
        <v>107</v>
      </c>
    </row>
    <row r="1497" spans="1:5" x14ac:dyDescent="0.25">
      <c r="A1497" s="57" t="s">
        <v>106</v>
      </c>
      <c r="B1497" s="57" t="s">
        <v>41</v>
      </c>
      <c r="C1497" s="58">
        <v>16560.631242799998</v>
      </c>
      <c r="D1497" s="57" t="s">
        <v>4</v>
      </c>
      <c r="E1497" s="57" t="s">
        <v>107</v>
      </c>
    </row>
    <row r="1498" spans="1:5" x14ac:dyDescent="0.25">
      <c r="A1498" s="57" t="s">
        <v>106</v>
      </c>
      <c r="B1498" s="57" t="s">
        <v>41</v>
      </c>
      <c r="C1498" s="58">
        <v>258139.985633</v>
      </c>
      <c r="D1498" s="57" t="s">
        <v>4</v>
      </c>
      <c r="E1498" s="57" t="s">
        <v>107</v>
      </c>
    </row>
    <row r="1499" spans="1:5" x14ac:dyDescent="0.25">
      <c r="A1499" s="57" t="s">
        <v>106</v>
      </c>
      <c r="B1499" s="57" t="s">
        <v>41</v>
      </c>
      <c r="C1499" s="58">
        <v>668204.31139100005</v>
      </c>
      <c r="D1499" s="57" t="s">
        <v>4</v>
      </c>
      <c r="E1499" s="57" t="s">
        <v>107</v>
      </c>
    </row>
    <row r="1500" spans="1:5" x14ac:dyDescent="0.25">
      <c r="A1500" s="57" t="s">
        <v>106</v>
      </c>
      <c r="B1500" s="57" t="s">
        <v>41</v>
      </c>
      <c r="C1500" s="58">
        <v>147706.75198999999</v>
      </c>
      <c r="D1500" s="57" t="s">
        <v>4</v>
      </c>
      <c r="E1500" s="57" t="s">
        <v>107</v>
      </c>
    </row>
    <row r="1501" spans="1:5" x14ac:dyDescent="0.25">
      <c r="A1501" s="57" t="s">
        <v>106</v>
      </c>
      <c r="B1501" s="57" t="s">
        <v>41</v>
      </c>
      <c r="C1501" s="58">
        <v>50041.349536900001</v>
      </c>
      <c r="D1501" s="57" t="s">
        <v>4</v>
      </c>
      <c r="E1501" s="57" t="s">
        <v>107</v>
      </c>
    </row>
    <row r="1502" spans="1:5" x14ac:dyDescent="0.25">
      <c r="A1502" s="57" t="s">
        <v>106</v>
      </c>
      <c r="B1502" s="57" t="s">
        <v>41</v>
      </c>
      <c r="C1502" s="58">
        <v>194463.54987700001</v>
      </c>
      <c r="D1502" s="57" t="s">
        <v>1</v>
      </c>
      <c r="E1502" s="57" t="s">
        <v>107</v>
      </c>
    </row>
    <row r="1503" spans="1:5" x14ac:dyDescent="0.25">
      <c r="A1503" s="57" t="s">
        <v>106</v>
      </c>
      <c r="B1503" s="57" t="s">
        <v>41</v>
      </c>
      <c r="C1503" s="58">
        <v>70564.429778200007</v>
      </c>
      <c r="D1503" s="57" t="s">
        <v>14</v>
      </c>
      <c r="E1503" s="57" t="s">
        <v>107</v>
      </c>
    </row>
    <row r="1504" spans="1:5" x14ac:dyDescent="0.25">
      <c r="A1504" s="57" t="s">
        <v>106</v>
      </c>
      <c r="B1504" s="57" t="s">
        <v>41</v>
      </c>
      <c r="C1504" s="58">
        <v>993743.44978200004</v>
      </c>
      <c r="D1504" s="57" t="s">
        <v>4</v>
      </c>
      <c r="E1504" s="57" t="s">
        <v>107</v>
      </c>
    </row>
    <row r="1505" spans="1:5" x14ac:dyDescent="0.25">
      <c r="A1505" s="57" t="s">
        <v>106</v>
      </c>
      <c r="B1505" s="57" t="s">
        <v>41</v>
      </c>
      <c r="C1505" s="58">
        <v>175633.210506</v>
      </c>
      <c r="D1505" s="57" t="s">
        <v>4</v>
      </c>
      <c r="E1505" s="57" t="s">
        <v>107</v>
      </c>
    </row>
    <row r="1506" spans="1:5" x14ac:dyDescent="0.25">
      <c r="A1506" s="57" t="s">
        <v>106</v>
      </c>
      <c r="B1506" s="57" t="s">
        <v>41</v>
      </c>
      <c r="C1506" s="58">
        <v>187120.469836</v>
      </c>
      <c r="D1506" s="57" t="s">
        <v>4</v>
      </c>
      <c r="E1506" s="57" t="s">
        <v>107</v>
      </c>
    </row>
    <row r="1507" spans="1:5" x14ac:dyDescent="0.25">
      <c r="A1507" s="57" t="s">
        <v>106</v>
      </c>
      <c r="B1507" s="57" t="s">
        <v>41</v>
      </c>
      <c r="C1507" s="58">
        <v>98112.696950600002</v>
      </c>
      <c r="D1507" s="57" t="s">
        <v>4</v>
      </c>
      <c r="E1507" s="57" t="s">
        <v>107</v>
      </c>
    </row>
    <row r="1508" spans="1:5" x14ac:dyDescent="0.25">
      <c r="A1508" s="57" t="s">
        <v>106</v>
      </c>
      <c r="B1508" s="57" t="s">
        <v>41</v>
      </c>
      <c r="C1508" s="58">
        <v>5412600.9480499998</v>
      </c>
      <c r="D1508" s="57" t="s">
        <v>4</v>
      </c>
      <c r="E1508" s="57" t="s">
        <v>107</v>
      </c>
    </row>
    <row r="1509" spans="1:5" x14ac:dyDescent="0.25">
      <c r="A1509" s="57" t="s">
        <v>106</v>
      </c>
      <c r="B1509" s="57" t="s">
        <v>41</v>
      </c>
      <c r="C1509" s="58">
        <v>23777.704120400002</v>
      </c>
      <c r="D1509" s="57" t="s">
        <v>4</v>
      </c>
      <c r="E1509" s="57" t="s">
        <v>107</v>
      </c>
    </row>
    <row r="1510" spans="1:5" x14ac:dyDescent="0.25">
      <c r="A1510" s="57" t="s">
        <v>106</v>
      </c>
      <c r="B1510" s="57" t="s">
        <v>41</v>
      </c>
      <c r="C1510" s="58">
        <v>31427.4493262</v>
      </c>
      <c r="D1510" s="57" t="s">
        <v>4</v>
      </c>
      <c r="E1510" s="57" t="s">
        <v>107</v>
      </c>
    </row>
    <row r="1511" spans="1:5" x14ac:dyDescent="0.25">
      <c r="A1511" s="57" t="s">
        <v>106</v>
      </c>
      <c r="B1511" s="57" t="s">
        <v>41</v>
      </c>
      <c r="C1511" s="58">
        <v>10840.650352000001</v>
      </c>
      <c r="D1511" s="57" t="s">
        <v>4</v>
      </c>
      <c r="E1511" s="57" t="s">
        <v>107</v>
      </c>
    </row>
    <row r="1512" spans="1:5" x14ac:dyDescent="0.25">
      <c r="A1512" s="57" t="s">
        <v>106</v>
      </c>
      <c r="B1512" s="57" t="s">
        <v>41</v>
      </c>
      <c r="C1512" s="58">
        <v>84947.250973699993</v>
      </c>
      <c r="D1512" s="57" t="s">
        <v>4</v>
      </c>
      <c r="E1512" s="57" t="s">
        <v>107</v>
      </c>
    </row>
    <row r="1513" spans="1:5" x14ac:dyDescent="0.25">
      <c r="A1513" s="57" t="s">
        <v>106</v>
      </c>
      <c r="B1513" s="57" t="s">
        <v>41</v>
      </c>
      <c r="C1513" s="58">
        <v>7110.4925145200004</v>
      </c>
      <c r="D1513" s="57" t="s">
        <v>4</v>
      </c>
      <c r="E1513" s="57" t="s">
        <v>107</v>
      </c>
    </row>
    <row r="1514" spans="1:5" x14ac:dyDescent="0.25">
      <c r="A1514" s="57" t="s">
        <v>106</v>
      </c>
      <c r="B1514" s="57" t="s">
        <v>41</v>
      </c>
      <c r="C1514" s="58">
        <v>461364.17373799998</v>
      </c>
      <c r="D1514" s="57" t="s">
        <v>4</v>
      </c>
      <c r="E1514" s="57" t="s">
        <v>107</v>
      </c>
    </row>
    <row r="1515" spans="1:5" x14ac:dyDescent="0.25">
      <c r="A1515" s="57" t="s">
        <v>106</v>
      </c>
      <c r="B1515" s="57" t="s">
        <v>41</v>
      </c>
      <c r="C1515" s="58">
        <v>22466.701205500001</v>
      </c>
      <c r="D1515" s="57" t="s">
        <v>4</v>
      </c>
      <c r="E1515" s="57" t="s">
        <v>107</v>
      </c>
    </row>
    <row r="1516" spans="1:5" x14ac:dyDescent="0.25">
      <c r="A1516" s="57" t="s">
        <v>106</v>
      </c>
      <c r="B1516" s="57" t="s">
        <v>41</v>
      </c>
      <c r="C1516" s="58">
        <v>1711464.4833200001</v>
      </c>
      <c r="D1516" s="57" t="s">
        <v>4</v>
      </c>
      <c r="E1516" s="57" t="s">
        <v>107</v>
      </c>
    </row>
    <row r="1517" spans="1:5" x14ac:dyDescent="0.25">
      <c r="A1517" s="57" t="s">
        <v>106</v>
      </c>
      <c r="B1517" s="57" t="s">
        <v>41</v>
      </c>
      <c r="C1517" s="58">
        <v>1737560.0312099999</v>
      </c>
      <c r="D1517" s="57" t="s">
        <v>4</v>
      </c>
      <c r="E1517" s="57" t="s">
        <v>107</v>
      </c>
    </row>
    <row r="1518" spans="1:5" x14ac:dyDescent="0.25">
      <c r="A1518" s="57" t="s">
        <v>106</v>
      </c>
      <c r="B1518" s="57" t="s">
        <v>41</v>
      </c>
      <c r="C1518" s="58">
        <v>429047.98566499999</v>
      </c>
      <c r="D1518" s="57" t="s">
        <v>4</v>
      </c>
      <c r="E1518" s="57" t="s">
        <v>107</v>
      </c>
    </row>
    <row r="1519" spans="1:5" x14ac:dyDescent="0.25">
      <c r="A1519" s="57" t="s">
        <v>106</v>
      </c>
      <c r="B1519" s="57" t="s">
        <v>41</v>
      </c>
      <c r="C1519" s="58">
        <v>348652.94923600001</v>
      </c>
      <c r="D1519" s="57" t="s">
        <v>4</v>
      </c>
      <c r="E1519" s="57" t="s">
        <v>107</v>
      </c>
    </row>
    <row r="1520" spans="1:5" x14ac:dyDescent="0.25">
      <c r="A1520" s="57" t="s">
        <v>106</v>
      </c>
      <c r="B1520" s="57" t="s">
        <v>41</v>
      </c>
      <c r="C1520" s="58">
        <v>1366599.0661500001</v>
      </c>
      <c r="D1520" s="57" t="s">
        <v>4</v>
      </c>
      <c r="E1520" s="57" t="s">
        <v>107</v>
      </c>
    </row>
    <row r="1521" spans="1:5" x14ac:dyDescent="0.25">
      <c r="A1521" s="57" t="s">
        <v>106</v>
      </c>
      <c r="B1521" s="57" t="s">
        <v>41</v>
      </c>
      <c r="C1521" s="58">
        <v>74455.435173599995</v>
      </c>
      <c r="D1521" s="57" t="s">
        <v>4</v>
      </c>
      <c r="E1521" s="57" t="s">
        <v>107</v>
      </c>
    </row>
    <row r="1522" spans="1:5" x14ac:dyDescent="0.25">
      <c r="A1522" s="57" t="s">
        <v>106</v>
      </c>
      <c r="B1522" s="57" t="s">
        <v>41</v>
      </c>
      <c r="C1522" s="58">
        <v>800554.33473999996</v>
      </c>
      <c r="D1522" s="57" t="s">
        <v>4</v>
      </c>
      <c r="E1522" s="57" t="s">
        <v>107</v>
      </c>
    </row>
    <row r="1523" spans="1:5" x14ac:dyDescent="0.25">
      <c r="A1523" s="57" t="s">
        <v>106</v>
      </c>
      <c r="B1523" s="57" t="s">
        <v>41</v>
      </c>
      <c r="C1523" s="58">
        <v>3273240.8788100001</v>
      </c>
      <c r="D1523" s="57" t="s">
        <v>4</v>
      </c>
      <c r="E1523" s="57" t="s">
        <v>107</v>
      </c>
    </row>
    <row r="1524" spans="1:5" x14ac:dyDescent="0.25">
      <c r="A1524" s="57" t="s">
        <v>106</v>
      </c>
      <c r="B1524" s="57" t="s">
        <v>41</v>
      </c>
      <c r="C1524" s="58">
        <v>384036.91905700002</v>
      </c>
      <c r="D1524" s="57" t="s">
        <v>4</v>
      </c>
      <c r="E1524" s="57" t="s">
        <v>107</v>
      </c>
    </row>
    <row r="1525" spans="1:5" x14ac:dyDescent="0.25">
      <c r="A1525" s="57" t="s">
        <v>106</v>
      </c>
      <c r="B1525" s="57" t="s">
        <v>41</v>
      </c>
      <c r="C1525" s="58">
        <v>23727.064062099998</v>
      </c>
      <c r="D1525" s="57" t="s">
        <v>4</v>
      </c>
      <c r="E1525" s="57" t="s">
        <v>107</v>
      </c>
    </row>
    <row r="1526" spans="1:5" x14ac:dyDescent="0.25">
      <c r="A1526" s="57" t="s">
        <v>106</v>
      </c>
      <c r="B1526" s="57" t="s">
        <v>41</v>
      </c>
      <c r="C1526" s="58">
        <v>1905046.9258000001</v>
      </c>
      <c r="D1526" s="57" t="s">
        <v>4</v>
      </c>
      <c r="E1526" s="57" t="s">
        <v>107</v>
      </c>
    </row>
    <row r="1527" spans="1:5" x14ac:dyDescent="0.25">
      <c r="A1527" s="57" t="s">
        <v>106</v>
      </c>
      <c r="B1527" s="57" t="s">
        <v>41</v>
      </c>
      <c r="C1527" s="58">
        <v>33920.714523100003</v>
      </c>
      <c r="D1527" s="57" t="s">
        <v>4</v>
      </c>
      <c r="E1527" s="57" t="s">
        <v>107</v>
      </c>
    </row>
    <row r="1528" spans="1:5" x14ac:dyDescent="0.25">
      <c r="A1528" s="57" t="s">
        <v>106</v>
      </c>
      <c r="B1528" s="57" t="s">
        <v>41</v>
      </c>
      <c r="C1528" s="58">
        <v>45502.778609300003</v>
      </c>
      <c r="D1528" s="57" t="s">
        <v>4</v>
      </c>
      <c r="E1528" s="57" t="s">
        <v>107</v>
      </c>
    </row>
    <row r="1529" spans="1:5" x14ac:dyDescent="0.25">
      <c r="A1529" s="57" t="s">
        <v>106</v>
      </c>
      <c r="B1529" s="57" t="s">
        <v>41</v>
      </c>
      <c r="C1529" s="58">
        <v>2221093.1158799999</v>
      </c>
      <c r="D1529" s="57" t="s">
        <v>4</v>
      </c>
      <c r="E1529" s="57" t="s">
        <v>107</v>
      </c>
    </row>
    <row r="1530" spans="1:5" x14ac:dyDescent="0.25">
      <c r="A1530" s="57" t="s">
        <v>106</v>
      </c>
      <c r="B1530" s="57" t="s">
        <v>41</v>
      </c>
      <c r="C1530" s="58">
        <v>22402012.499000002</v>
      </c>
      <c r="D1530" s="57" t="s">
        <v>4</v>
      </c>
      <c r="E1530" s="57" t="s">
        <v>107</v>
      </c>
    </row>
    <row r="1531" spans="1:5" x14ac:dyDescent="0.25">
      <c r="A1531" s="57" t="s">
        <v>106</v>
      </c>
      <c r="B1531" s="57" t="s">
        <v>41</v>
      </c>
      <c r="C1531" s="58">
        <v>184354.79019900001</v>
      </c>
      <c r="D1531" s="57" t="s">
        <v>4</v>
      </c>
      <c r="E1531" s="57" t="s">
        <v>107</v>
      </c>
    </row>
    <row r="1532" spans="1:5" x14ac:dyDescent="0.25">
      <c r="A1532" s="57" t="s">
        <v>106</v>
      </c>
      <c r="B1532" s="57" t="s">
        <v>41</v>
      </c>
      <c r="C1532" s="58">
        <v>130114.057868</v>
      </c>
      <c r="D1532" s="57" t="s">
        <v>4</v>
      </c>
      <c r="E1532" s="57" t="s">
        <v>107</v>
      </c>
    </row>
    <row r="1533" spans="1:5" x14ac:dyDescent="0.25">
      <c r="A1533" s="57" t="s">
        <v>106</v>
      </c>
      <c r="B1533" s="57" t="s">
        <v>41</v>
      </c>
      <c r="C1533" s="58">
        <v>943594.10395000002</v>
      </c>
      <c r="D1533" s="57" t="s">
        <v>4</v>
      </c>
      <c r="E1533" s="57" t="s">
        <v>107</v>
      </c>
    </row>
    <row r="1534" spans="1:5" x14ac:dyDescent="0.25">
      <c r="A1534" s="57" t="s">
        <v>106</v>
      </c>
      <c r="B1534" s="57" t="s">
        <v>41</v>
      </c>
      <c r="C1534" s="58">
        <v>198049.84598899999</v>
      </c>
      <c r="D1534" s="57" t="s">
        <v>4</v>
      </c>
      <c r="E1534" s="57" t="s">
        <v>107</v>
      </c>
    </row>
    <row r="1535" spans="1:5" x14ac:dyDescent="0.25">
      <c r="A1535" s="57" t="s">
        <v>106</v>
      </c>
      <c r="B1535" s="57" t="s">
        <v>41</v>
      </c>
      <c r="C1535" s="58">
        <v>14247.5870908</v>
      </c>
      <c r="D1535" s="57" t="s">
        <v>4</v>
      </c>
      <c r="E1535" s="57" t="s">
        <v>107</v>
      </c>
    </row>
    <row r="1536" spans="1:5" x14ac:dyDescent="0.25">
      <c r="A1536" s="57" t="s">
        <v>106</v>
      </c>
      <c r="B1536" s="57" t="s">
        <v>41</v>
      </c>
      <c r="C1536" s="58">
        <v>5198.7592416699999</v>
      </c>
      <c r="D1536" s="57" t="s">
        <v>4</v>
      </c>
      <c r="E1536" s="57" t="s">
        <v>107</v>
      </c>
    </row>
    <row r="1537" spans="1:5" x14ac:dyDescent="0.25">
      <c r="A1537" s="57" t="s">
        <v>106</v>
      </c>
      <c r="B1537" s="57" t="s">
        <v>41</v>
      </c>
      <c r="C1537" s="58">
        <v>11536.5656678</v>
      </c>
      <c r="D1537" s="57" t="s">
        <v>4</v>
      </c>
      <c r="E1537" s="57" t="s">
        <v>107</v>
      </c>
    </row>
    <row r="1538" spans="1:5" x14ac:dyDescent="0.25">
      <c r="A1538" s="57" t="s">
        <v>106</v>
      </c>
      <c r="B1538" s="57" t="s">
        <v>41</v>
      </c>
      <c r="C1538" s="58">
        <v>1549119.2080900001</v>
      </c>
      <c r="D1538" s="57" t="s">
        <v>4</v>
      </c>
      <c r="E1538" s="57" t="s">
        <v>107</v>
      </c>
    </row>
    <row r="1539" spans="1:5" x14ac:dyDescent="0.25">
      <c r="A1539" s="57" t="s">
        <v>106</v>
      </c>
      <c r="B1539" s="57" t="s">
        <v>41</v>
      </c>
      <c r="C1539" s="58">
        <v>328430.94829199999</v>
      </c>
      <c r="D1539" s="57" t="s">
        <v>4</v>
      </c>
      <c r="E1539" s="57" t="s">
        <v>107</v>
      </c>
    </row>
    <row r="1540" spans="1:5" x14ac:dyDescent="0.25">
      <c r="A1540" s="57" t="s">
        <v>106</v>
      </c>
      <c r="B1540" s="57" t="s">
        <v>41</v>
      </c>
      <c r="C1540" s="58">
        <v>122520.852379</v>
      </c>
      <c r="D1540" s="57" t="s">
        <v>4</v>
      </c>
      <c r="E1540" s="57" t="s">
        <v>107</v>
      </c>
    </row>
    <row r="1541" spans="1:5" x14ac:dyDescent="0.25">
      <c r="A1541" s="57" t="s">
        <v>106</v>
      </c>
      <c r="B1541" s="57" t="s">
        <v>41</v>
      </c>
      <c r="C1541" s="58">
        <v>774346.91724600003</v>
      </c>
      <c r="D1541" s="57" t="s">
        <v>4</v>
      </c>
      <c r="E1541" s="57" t="s">
        <v>107</v>
      </c>
    </row>
    <row r="1542" spans="1:5" x14ac:dyDescent="0.25">
      <c r="A1542" s="57" t="s">
        <v>106</v>
      </c>
      <c r="B1542" s="57" t="s">
        <v>41</v>
      </c>
      <c r="C1542" s="58">
        <v>53859.704368699997</v>
      </c>
      <c r="D1542" s="57" t="s">
        <v>4</v>
      </c>
      <c r="E1542" s="57" t="s">
        <v>107</v>
      </c>
    </row>
    <row r="1543" spans="1:5" x14ac:dyDescent="0.25">
      <c r="A1543" s="57" t="s">
        <v>106</v>
      </c>
      <c r="B1543" s="57" t="s">
        <v>41</v>
      </c>
      <c r="C1543" s="58">
        <v>65875.882726900003</v>
      </c>
      <c r="D1543" s="57" t="s">
        <v>4</v>
      </c>
      <c r="E1543" s="57" t="s">
        <v>107</v>
      </c>
    </row>
    <row r="1544" spans="1:5" x14ac:dyDescent="0.25">
      <c r="A1544" s="57" t="s">
        <v>106</v>
      </c>
      <c r="B1544" s="57" t="s">
        <v>41</v>
      </c>
      <c r="C1544" s="58">
        <v>820910.298205</v>
      </c>
      <c r="D1544" s="57" t="s">
        <v>4</v>
      </c>
      <c r="E1544" s="57" t="s">
        <v>107</v>
      </c>
    </row>
    <row r="1545" spans="1:5" x14ac:dyDescent="0.25">
      <c r="A1545" s="57" t="s">
        <v>106</v>
      </c>
      <c r="B1545" s="57" t="s">
        <v>41</v>
      </c>
      <c r="C1545" s="58">
        <v>25553.956925400002</v>
      </c>
      <c r="D1545" s="57" t="s">
        <v>4</v>
      </c>
      <c r="E1545" s="57" t="s">
        <v>107</v>
      </c>
    </row>
    <row r="1546" spans="1:5" x14ac:dyDescent="0.25">
      <c r="A1546" s="57" t="s">
        <v>106</v>
      </c>
      <c r="B1546" s="57" t="s">
        <v>41</v>
      </c>
      <c r="C1546" s="58">
        <v>3024639.85182</v>
      </c>
      <c r="D1546" s="57" t="s">
        <v>4</v>
      </c>
      <c r="E1546" s="57" t="s">
        <v>107</v>
      </c>
    </row>
    <row r="1547" spans="1:5" x14ac:dyDescent="0.25">
      <c r="A1547" s="57" t="s">
        <v>106</v>
      </c>
      <c r="B1547" s="57" t="s">
        <v>41</v>
      </c>
      <c r="C1547" s="58">
        <v>13979.272734100001</v>
      </c>
      <c r="D1547" s="57" t="s">
        <v>4</v>
      </c>
      <c r="E1547" s="57" t="s">
        <v>107</v>
      </c>
    </row>
    <row r="1548" spans="1:5" x14ac:dyDescent="0.25">
      <c r="A1548" s="57" t="s">
        <v>106</v>
      </c>
      <c r="B1548" s="57" t="s">
        <v>41</v>
      </c>
      <c r="C1548" s="58">
        <v>47895.9369917</v>
      </c>
      <c r="D1548" s="57" t="s">
        <v>4</v>
      </c>
      <c r="E1548" s="57" t="s">
        <v>107</v>
      </c>
    </row>
    <row r="1549" spans="1:5" x14ac:dyDescent="0.25">
      <c r="A1549" s="57" t="s">
        <v>106</v>
      </c>
      <c r="B1549" s="57" t="s">
        <v>41</v>
      </c>
      <c r="C1549" s="58">
        <v>26962.6609097</v>
      </c>
      <c r="D1549" s="57" t="s">
        <v>4</v>
      </c>
      <c r="E1549" s="57" t="s">
        <v>107</v>
      </c>
    </row>
    <row r="1550" spans="1:5" x14ac:dyDescent="0.25">
      <c r="A1550" s="57" t="s">
        <v>106</v>
      </c>
      <c r="B1550" s="57" t="s">
        <v>41</v>
      </c>
      <c r="C1550" s="58">
        <v>21685.215510800001</v>
      </c>
      <c r="D1550" s="57" t="s">
        <v>4</v>
      </c>
      <c r="E1550" s="57" t="s">
        <v>107</v>
      </c>
    </row>
    <row r="1551" spans="1:5" x14ac:dyDescent="0.25">
      <c r="A1551" s="57" t="s">
        <v>106</v>
      </c>
      <c r="B1551" s="57" t="s">
        <v>41</v>
      </c>
      <c r="C1551" s="58">
        <v>122314.30684200001</v>
      </c>
      <c r="D1551" s="57" t="s">
        <v>4</v>
      </c>
      <c r="E1551" s="57" t="s">
        <v>107</v>
      </c>
    </row>
    <row r="1552" spans="1:5" x14ac:dyDescent="0.25">
      <c r="A1552" s="57" t="s">
        <v>106</v>
      </c>
      <c r="B1552" s="57" t="s">
        <v>41</v>
      </c>
      <c r="C1552" s="58">
        <v>67229.733942299994</v>
      </c>
      <c r="D1552" s="57" t="s">
        <v>4</v>
      </c>
      <c r="E1552" s="57" t="s">
        <v>107</v>
      </c>
    </row>
    <row r="1553" spans="1:5" x14ac:dyDescent="0.25">
      <c r="A1553" s="57" t="s">
        <v>106</v>
      </c>
      <c r="B1553" s="57" t="s">
        <v>41</v>
      </c>
      <c r="C1553" s="58">
        <v>251066.943023</v>
      </c>
      <c r="D1553" s="57" t="s">
        <v>4</v>
      </c>
      <c r="E1553" s="57" t="s">
        <v>107</v>
      </c>
    </row>
    <row r="1554" spans="1:5" x14ac:dyDescent="0.25">
      <c r="A1554" s="57" t="s">
        <v>106</v>
      </c>
      <c r="B1554" s="57" t="s">
        <v>41</v>
      </c>
      <c r="C1554" s="58">
        <v>1913260.61525</v>
      </c>
      <c r="D1554" s="57" t="s">
        <v>4</v>
      </c>
      <c r="E1554" s="57" t="s">
        <v>107</v>
      </c>
    </row>
    <row r="1555" spans="1:5" x14ac:dyDescent="0.25">
      <c r="A1555" s="57" t="s">
        <v>106</v>
      </c>
      <c r="B1555" s="57" t="s">
        <v>41</v>
      </c>
      <c r="C1555" s="58">
        <v>1905837.3731</v>
      </c>
      <c r="D1555" s="57" t="s">
        <v>4</v>
      </c>
      <c r="E1555" s="57" t="s">
        <v>107</v>
      </c>
    </row>
    <row r="1556" spans="1:5" x14ac:dyDescent="0.25">
      <c r="A1556" s="57" t="s">
        <v>106</v>
      </c>
      <c r="B1556" s="57" t="s">
        <v>41</v>
      </c>
      <c r="C1556" s="58">
        <v>349681.35803800001</v>
      </c>
      <c r="D1556" s="57" t="s">
        <v>4</v>
      </c>
      <c r="E1556" s="57" t="s">
        <v>107</v>
      </c>
    </row>
    <row r="1557" spans="1:5" x14ac:dyDescent="0.25">
      <c r="A1557" s="57" t="s">
        <v>106</v>
      </c>
      <c r="B1557" s="57" t="s">
        <v>41</v>
      </c>
      <c r="C1557" s="58">
        <v>855986.08398200001</v>
      </c>
      <c r="D1557" s="57" t="s">
        <v>4</v>
      </c>
      <c r="E1557" s="57" t="s">
        <v>107</v>
      </c>
    </row>
    <row r="1558" spans="1:5" x14ac:dyDescent="0.25">
      <c r="A1558" s="57" t="s">
        <v>106</v>
      </c>
      <c r="B1558" s="57" t="s">
        <v>41</v>
      </c>
      <c r="C1558" s="58">
        <v>323328.70947</v>
      </c>
      <c r="D1558" s="57" t="s">
        <v>4</v>
      </c>
      <c r="E1558" s="57" t="s">
        <v>107</v>
      </c>
    </row>
    <row r="1559" spans="1:5" x14ac:dyDescent="0.25">
      <c r="A1559" s="57" t="s">
        <v>106</v>
      </c>
      <c r="B1559" s="57" t="s">
        <v>41</v>
      </c>
      <c r="C1559" s="58">
        <v>74403.166840599995</v>
      </c>
      <c r="D1559" s="57" t="s">
        <v>4</v>
      </c>
      <c r="E1559" s="57" t="s">
        <v>107</v>
      </c>
    </row>
    <row r="1560" spans="1:5" x14ac:dyDescent="0.25">
      <c r="A1560" s="57" t="s">
        <v>106</v>
      </c>
      <c r="B1560" s="57" t="s">
        <v>41</v>
      </c>
      <c r="C1560" s="58">
        <v>99818.387706599999</v>
      </c>
      <c r="D1560" s="57" t="s">
        <v>4</v>
      </c>
      <c r="E1560" s="57" t="s">
        <v>107</v>
      </c>
    </row>
    <row r="1561" spans="1:5" x14ac:dyDescent="0.25">
      <c r="A1561" s="57" t="s">
        <v>106</v>
      </c>
      <c r="B1561" s="57" t="s">
        <v>41</v>
      </c>
      <c r="C1561" s="58">
        <v>501977.12059599999</v>
      </c>
      <c r="D1561" s="57" t="s">
        <v>4</v>
      </c>
      <c r="E1561" s="57" t="s">
        <v>107</v>
      </c>
    </row>
    <row r="1562" spans="1:5" x14ac:dyDescent="0.25">
      <c r="A1562" s="57" t="s">
        <v>106</v>
      </c>
      <c r="B1562" s="57" t="s">
        <v>41</v>
      </c>
      <c r="C1562" s="58">
        <v>364853.68449700001</v>
      </c>
      <c r="D1562" s="57" t="s">
        <v>4</v>
      </c>
      <c r="E1562" s="57" t="s">
        <v>107</v>
      </c>
    </row>
    <row r="1563" spans="1:5" x14ac:dyDescent="0.25">
      <c r="A1563" s="57" t="s">
        <v>106</v>
      </c>
      <c r="B1563" s="57" t="s">
        <v>41</v>
      </c>
      <c r="C1563" s="58">
        <v>840750.70092800003</v>
      </c>
      <c r="D1563" s="57" t="s">
        <v>4</v>
      </c>
      <c r="E1563" s="57" t="s">
        <v>107</v>
      </c>
    </row>
    <row r="1564" spans="1:5" x14ac:dyDescent="0.25">
      <c r="A1564" s="57" t="s">
        <v>106</v>
      </c>
      <c r="B1564" s="57" t="s">
        <v>41</v>
      </c>
      <c r="C1564" s="58">
        <v>3415263.89628</v>
      </c>
      <c r="D1564" s="57" t="s">
        <v>4</v>
      </c>
      <c r="E1564" s="57" t="s">
        <v>107</v>
      </c>
    </row>
    <row r="1565" spans="1:5" x14ac:dyDescent="0.25">
      <c r="A1565" s="57" t="s">
        <v>106</v>
      </c>
      <c r="B1565" s="57" t="s">
        <v>41</v>
      </c>
      <c r="C1565" s="58">
        <v>941971.985904</v>
      </c>
      <c r="D1565" s="57" t="s">
        <v>4</v>
      </c>
      <c r="E1565" s="57" t="s">
        <v>107</v>
      </c>
    </row>
    <row r="1566" spans="1:5" x14ac:dyDescent="0.25">
      <c r="A1566" s="57" t="s">
        <v>106</v>
      </c>
      <c r="B1566" s="57" t="s">
        <v>41</v>
      </c>
      <c r="C1566" s="58">
        <v>88088.486570699999</v>
      </c>
      <c r="D1566" s="57" t="s">
        <v>4</v>
      </c>
      <c r="E1566" s="57" t="s">
        <v>107</v>
      </c>
    </row>
    <row r="1567" spans="1:5" x14ac:dyDescent="0.25">
      <c r="A1567" s="57" t="s">
        <v>106</v>
      </c>
      <c r="B1567" s="57" t="s">
        <v>41</v>
      </c>
      <c r="C1567" s="58">
        <v>2553665.7726799999</v>
      </c>
      <c r="D1567" s="57" t="s">
        <v>4</v>
      </c>
      <c r="E1567" s="57" t="s">
        <v>107</v>
      </c>
    </row>
    <row r="1568" spans="1:5" x14ac:dyDescent="0.25">
      <c r="A1568" s="57" t="s">
        <v>106</v>
      </c>
      <c r="B1568" s="57" t="s">
        <v>41</v>
      </c>
      <c r="C1568" s="58">
        <v>93957.336341200004</v>
      </c>
      <c r="D1568" s="57" t="s">
        <v>4</v>
      </c>
      <c r="E1568" s="57" t="s">
        <v>107</v>
      </c>
    </row>
    <row r="1569" spans="1:5" x14ac:dyDescent="0.25">
      <c r="A1569" s="57" t="s">
        <v>106</v>
      </c>
      <c r="B1569" s="57" t="s">
        <v>41</v>
      </c>
      <c r="C1569" s="58">
        <v>939185.13304099999</v>
      </c>
      <c r="D1569" s="57" t="s">
        <v>4</v>
      </c>
      <c r="E1569" s="57" t="s">
        <v>107</v>
      </c>
    </row>
    <row r="1570" spans="1:5" x14ac:dyDescent="0.25">
      <c r="A1570" s="57" t="s">
        <v>106</v>
      </c>
      <c r="B1570" s="57" t="s">
        <v>41</v>
      </c>
      <c r="C1570" s="58">
        <v>2268845.1721399999</v>
      </c>
      <c r="D1570" s="57" t="s">
        <v>4</v>
      </c>
      <c r="E1570" s="57" t="s">
        <v>107</v>
      </c>
    </row>
    <row r="1571" spans="1:5" x14ac:dyDescent="0.25">
      <c r="A1571" s="57" t="s">
        <v>106</v>
      </c>
      <c r="B1571" s="57" t="s">
        <v>41</v>
      </c>
      <c r="C1571" s="58">
        <v>128921.41038299999</v>
      </c>
      <c r="D1571" s="57" t="s">
        <v>1</v>
      </c>
      <c r="E1571" s="57" t="s">
        <v>107</v>
      </c>
    </row>
    <row r="1572" spans="1:5" x14ac:dyDescent="0.25">
      <c r="A1572" s="57" t="s">
        <v>106</v>
      </c>
      <c r="B1572" s="57" t="s">
        <v>41</v>
      </c>
      <c r="C1572" s="58">
        <v>872769.50760200003</v>
      </c>
      <c r="D1572" s="57" t="s">
        <v>1</v>
      </c>
      <c r="E1572" s="57" t="s">
        <v>107</v>
      </c>
    </row>
    <row r="1573" spans="1:5" x14ac:dyDescent="0.25">
      <c r="A1573" s="57" t="s">
        <v>106</v>
      </c>
      <c r="B1573" s="57" t="s">
        <v>41</v>
      </c>
      <c r="C1573" s="58">
        <v>23157.727751499999</v>
      </c>
      <c r="D1573" s="57" t="s">
        <v>11</v>
      </c>
      <c r="E1573" s="57" t="s">
        <v>107</v>
      </c>
    </row>
    <row r="1574" spans="1:5" x14ac:dyDescent="0.25">
      <c r="A1574" s="57" t="s">
        <v>106</v>
      </c>
      <c r="B1574" s="57" t="s">
        <v>41</v>
      </c>
      <c r="C1574" s="58">
        <v>239482.18375900001</v>
      </c>
      <c r="D1574" s="57" t="s">
        <v>1</v>
      </c>
      <c r="E1574" s="57" t="s">
        <v>107</v>
      </c>
    </row>
    <row r="1575" spans="1:5" x14ac:dyDescent="0.25">
      <c r="A1575" s="57" t="s">
        <v>106</v>
      </c>
      <c r="B1575" s="57" t="s">
        <v>41</v>
      </c>
      <c r="C1575" s="58">
        <v>684442.68622699997</v>
      </c>
      <c r="D1575" s="57" t="s">
        <v>4</v>
      </c>
      <c r="E1575" s="57" t="s">
        <v>107</v>
      </c>
    </row>
    <row r="1576" spans="1:5" x14ac:dyDescent="0.25">
      <c r="A1576" s="57" t="s">
        <v>106</v>
      </c>
      <c r="B1576" s="57" t="s">
        <v>41</v>
      </c>
      <c r="C1576" s="58">
        <v>279345.86605299998</v>
      </c>
      <c r="D1576" s="57" t="s">
        <v>4</v>
      </c>
      <c r="E1576" s="57" t="s">
        <v>107</v>
      </c>
    </row>
    <row r="1577" spans="1:5" x14ac:dyDescent="0.25">
      <c r="A1577" s="57" t="s">
        <v>106</v>
      </c>
      <c r="B1577" s="57" t="s">
        <v>41</v>
      </c>
      <c r="C1577" s="58">
        <v>1799030.97596</v>
      </c>
      <c r="D1577" s="57" t="s">
        <v>1</v>
      </c>
      <c r="E1577" s="57" t="s">
        <v>107</v>
      </c>
    </row>
    <row r="1578" spans="1:5" x14ac:dyDescent="0.25">
      <c r="A1578" s="57" t="s">
        <v>106</v>
      </c>
      <c r="B1578" s="57" t="s">
        <v>41</v>
      </c>
      <c r="C1578" s="58">
        <v>399200.253532</v>
      </c>
      <c r="D1578" s="57" t="s">
        <v>1</v>
      </c>
      <c r="E1578" s="57" t="s">
        <v>107</v>
      </c>
    </row>
    <row r="1579" spans="1:5" x14ac:dyDescent="0.25">
      <c r="A1579" s="57" t="s">
        <v>106</v>
      </c>
      <c r="B1579" s="57" t="s">
        <v>41</v>
      </c>
      <c r="C1579" s="58">
        <v>1336075.9513900001</v>
      </c>
      <c r="D1579" s="57" t="s">
        <v>4</v>
      </c>
      <c r="E1579" s="57" t="s">
        <v>107</v>
      </c>
    </row>
    <row r="1580" spans="1:5" x14ac:dyDescent="0.25">
      <c r="A1580" s="57" t="s">
        <v>106</v>
      </c>
      <c r="B1580" s="57" t="s">
        <v>41</v>
      </c>
      <c r="C1580" s="58">
        <v>921321.59782499995</v>
      </c>
      <c r="D1580" s="57" t="s">
        <v>4</v>
      </c>
      <c r="E1580" s="57" t="s">
        <v>107</v>
      </c>
    </row>
    <row r="1581" spans="1:5" x14ac:dyDescent="0.25">
      <c r="A1581" s="57" t="s">
        <v>106</v>
      </c>
      <c r="B1581" s="57" t="s">
        <v>41</v>
      </c>
      <c r="C1581" s="58">
        <v>238488.59504300001</v>
      </c>
      <c r="D1581" s="57" t="s">
        <v>4</v>
      </c>
      <c r="E1581" s="57" t="s">
        <v>107</v>
      </c>
    </row>
    <row r="1582" spans="1:5" x14ac:dyDescent="0.25">
      <c r="A1582" s="57" t="s">
        <v>106</v>
      </c>
      <c r="B1582" s="57" t="s">
        <v>41</v>
      </c>
      <c r="C1582" s="58">
        <v>76163.951629200004</v>
      </c>
      <c r="D1582" s="57" t="s">
        <v>4</v>
      </c>
      <c r="E1582" s="57" t="s">
        <v>107</v>
      </c>
    </row>
    <row r="1583" spans="1:5" x14ac:dyDescent="0.25">
      <c r="A1583" s="57" t="s">
        <v>106</v>
      </c>
      <c r="B1583" s="57" t="s">
        <v>41</v>
      </c>
      <c r="C1583" s="58">
        <v>42458.045917299998</v>
      </c>
      <c r="D1583" s="57" t="s">
        <v>4</v>
      </c>
      <c r="E1583" s="57" t="s">
        <v>107</v>
      </c>
    </row>
    <row r="1584" spans="1:5" x14ac:dyDescent="0.25">
      <c r="A1584" s="57" t="s">
        <v>106</v>
      </c>
      <c r="B1584" s="57" t="s">
        <v>41</v>
      </c>
      <c r="C1584" s="58">
        <v>426959.42299499997</v>
      </c>
      <c r="D1584" s="57" t="s">
        <v>4</v>
      </c>
      <c r="E1584" s="57" t="s">
        <v>107</v>
      </c>
    </row>
    <row r="1585" spans="1:5" x14ac:dyDescent="0.25">
      <c r="A1585" s="57" t="s">
        <v>106</v>
      </c>
      <c r="B1585" s="57" t="s">
        <v>41</v>
      </c>
      <c r="C1585" s="58">
        <v>541396.82773000002</v>
      </c>
      <c r="D1585" s="57" t="s">
        <v>4</v>
      </c>
      <c r="E1585" s="57" t="s">
        <v>107</v>
      </c>
    </row>
    <row r="1586" spans="1:5" x14ac:dyDescent="0.25">
      <c r="A1586" s="57" t="s">
        <v>106</v>
      </c>
      <c r="B1586" s="57" t="s">
        <v>41</v>
      </c>
      <c r="C1586" s="58">
        <v>2062731.01346</v>
      </c>
      <c r="D1586" s="57" t="s">
        <v>2</v>
      </c>
      <c r="E1586" s="57" t="s">
        <v>107</v>
      </c>
    </row>
    <row r="1587" spans="1:5" x14ac:dyDescent="0.25">
      <c r="A1587" s="57" t="s">
        <v>106</v>
      </c>
      <c r="B1587" s="57" t="s">
        <v>41</v>
      </c>
      <c r="C1587" s="58">
        <v>75538.886150499995</v>
      </c>
      <c r="D1587" s="57" t="s">
        <v>4</v>
      </c>
      <c r="E1587" s="57" t="s">
        <v>107</v>
      </c>
    </row>
    <row r="1588" spans="1:5" x14ac:dyDescent="0.25">
      <c r="A1588" s="57" t="s">
        <v>106</v>
      </c>
      <c r="B1588" s="57" t="s">
        <v>41</v>
      </c>
      <c r="C1588" s="58">
        <v>63289.548808500003</v>
      </c>
      <c r="D1588" s="57" t="s">
        <v>4</v>
      </c>
      <c r="E1588" s="57" t="s">
        <v>107</v>
      </c>
    </row>
    <row r="1589" spans="1:5" x14ac:dyDescent="0.25">
      <c r="A1589" s="57" t="s">
        <v>106</v>
      </c>
      <c r="B1589" s="57" t="s">
        <v>41</v>
      </c>
      <c r="C1589" s="58">
        <v>17948.933063699998</v>
      </c>
      <c r="D1589" s="57" t="s">
        <v>4</v>
      </c>
      <c r="E1589" s="57" t="s">
        <v>107</v>
      </c>
    </row>
    <row r="1590" spans="1:5" x14ac:dyDescent="0.25">
      <c r="A1590" s="57" t="s">
        <v>106</v>
      </c>
      <c r="B1590" s="57" t="s">
        <v>41</v>
      </c>
      <c r="C1590" s="58">
        <v>24422.7819772</v>
      </c>
      <c r="D1590" s="57" t="s">
        <v>4</v>
      </c>
      <c r="E1590" s="57" t="s">
        <v>107</v>
      </c>
    </row>
    <row r="1591" spans="1:5" x14ac:dyDescent="0.25">
      <c r="A1591" s="57" t="s">
        <v>106</v>
      </c>
      <c r="B1591" s="57" t="s">
        <v>41</v>
      </c>
      <c r="C1591" s="58">
        <v>5838.2404724099997</v>
      </c>
      <c r="D1591" s="57" t="s">
        <v>4</v>
      </c>
      <c r="E1591" s="57" t="s">
        <v>107</v>
      </c>
    </row>
    <row r="1592" spans="1:5" x14ac:dyDescent="0.25">
      <c r="A1592" s="57" t="s">
        <v>106</v>
      </c>
      <c r="B1592" s="57" t="s">
        <v>41</v>
      </c>
      <c r="C1592" s="58">
        <v>6040.0896660199996</v>
      </c>
      <c r="D1592" s="57" t="s">
        <v>4</v>
      </c>
      <c r="E1592" s="57" t="s">
        <v>107</v>
      </c>
    </row>
    <row r="1593" spans="1:5" x14ac:dyDescent="0.25">
      <c r="A1593" s="57" t="s">
        <v>106</v>
      </c>
      <c r="B1593" s="57" t="s">
        <v>41</v>
      </c>
      <c r="C1593" s="58">
        <v>34614.125347300003</v>
      </c>
      <c r="D1593" s="57" t="s">
        <v>4</v>
      </c>
      <c r="E1593" s="57" t="s">
        <v>107</v>
      </c>
    </row>
    <row r="1594" spans="1:5" x14ac:dyDescent="0.25">
      <c r="A1594" s="57" t="s">
        <v>106</v>
      </c>
      <c r="B1594" s="57" t="s">
        <v>41</v>
      </c>
      <c r="C1594" s="58">
        <v>26635.876552000002</v>
      </c>
      <c r="D1594" s="57" t="s">
        <v>4</v>
      </c>
      <c r="E1594" s="57" t="s">
        <v>107</v>
      </c>
    </row>
    <row r="1595" spans="1:5" x14ac:dyDescent="0.25">
      <c r="A1595" s="57" t="s">
        <v>106</v>
      </c>
      <c r="B1595" s="57" t="s">
        <v>41</v>
      </c>
      <c r="C1595" s="58">
        <v>22887.068382699999</v>
      </c>
      <c r="D1595" s="57" t="s">
        <v>4</v>
      </c>
      <c r="E1595" s="57" t="s">
        <v>107</v>
      </c>
    </row>
    <row r="1596" spans="1:5" x14ac:dyDescent="0.25">
      <c r="A1596" s="57" t="s">
        <v>106</v>
      </c>
      <c r="B1596" s="57" t="s">
        <v>41</v>
      </c>
      <c r="C1596" s="58">
        <v>55818.701838300003</v>
      </c>
      <c r="D1596" s="57" t="s">
        <v>4</v>
      </c>
      <c r="E1596" s="57" t="s">
        <v>107</v>
      </c>
    </row>
    <row r="1597" spans="1:5" x14ac:dyDescent="0.25">
      <c r="A1597" s="57" t="s">
        <v>106</v>
      </c>
      <c r="B1597" s="57" t="s">
        <v>41</v>
      </c>
      <c r="C1597" s="58">
        <v>29531.2127683</v>
      </c>
      <c r="D1597" s="57" t="s">
        <v>4</v>
      </c>
      <c r="E1597" s="57" t="s">
        <v>107</v>
      </c>
    </row>
    <row r="1598" spans="1:5" x14ac:dyDescent="0.25">
      <c r="A1598" s="57" t="s">
        <v>106</v>
      </c>
      <c r="B1598" s="57" t="s">
        <v>41</v>
      </c>
      <c r="C1598" s="58">
        <v>29891.2991564</v>
      </c>
      <c r="D1598" s="57" t="s">
        <v>4</v>
      </c>
      <c r="E1598" s="57" t="s">
        <v>107</v>
      </c>
    </row>
    <row r="1599" spans="1:5" x14ac:dyDescent="0.25">
      <c r="A1599" s="57" t="s">
        <v>106</v>
      </c>
      <c r="B1599" s="57" t="s">
        <v>41</v>
      </c>
      <c r="C1599" s="58">
        <v>40103.388212600003</v>
      </c>
      <c r="D1599" s="57" t="s">
        <v>4</v>
      </c>
      <c r="E1599" s="57" t="s">
        <v>107</v>
      </c>
    </row>
    <row r="1600" spans="1:5" x14ac:dyDescent="0.25">
      <c r="A1600" s="57" t="s">
        <v>106</v>
      </c>
      <c r="B1600" s="57" t="s">
        <v>41</v>
      </c>
      <c r="C1600" s="58">
        <v>220734.861301</v>
      </c>
      <c r="D1600" s="57" t="s">
        <v>4</v>
      </c>
      <c r="E1600" s="57" t="s">
        <v>107</v>
      </c>
    </row>
    <row r="1601" spans="1:5" x14ac:dyDescent="0.25">
      <c r="A1601" s="57" t="s">
        <v>106</v>
      </c>
      <c r="B1601" s="57" t="s">
        <v>41</v>
      </c>
      <c r="C1601" s="58">
        <v>15237.802092399999</v>
      </c>
      <c r="D1601" s="57" t="s">
        <v>4</v>
      </c>
      <c r="E1601" s="57" t="s">
        <v>107</v>
      </c>
    </row>
    <row r="1602" spans="1:5" x14ac:dyDescent="0.25">
      <c r="A1602" s="57" t="s">
        <v>106</v>
      </c>
      <c r="B1602" s="57" t="s">
        <v>41</v>
      </c>
      <c r="C1602" s="58">
        <v>60014.016717999999</v>
      </c>
      <c r="D1602" s="57" t="s">
        <v>4</v>
      </c>
      <c r="E1602" s="57" t="s">
        <v>107</v>
      </c>
    </row>
    <row r="1603" spans="1:5" x14ac:dyDescent="0.25">
      <c r="A1603" s="57" t="s">
        <v>106</v>
      </c>
      <c r="B1603" s="57" t="s">
        <v>41</v>
      </c>
      <c r="C1603" s="58">
        <v>10658.465542</v>
      </c>
      <c r="D1603" s="57" t="s">
        <v>4</v>
      </c>
      <c r="E1603" s="57" t="s">
        <v>107</v>
      </c>
    </row>
    <row r="1604" spans="1:5" x14ac:dyDescent="0.25">
      <c r="A1604" s="57" t="s">
        <v>106</v>
      </c>
      <c r="B1604" s="57" t="s">
        <v>41</v>
      </c>
      <c r="C1604" s="58">
        <v>2238.3942000400002</v>
      </c>
      <c r="D1604" s="57" t="s">
        <v>4</v>
      </c>
      <c r="E1604" s="57" t="s">
        <v>107</v>
      </c>
    </row>
    <row r="1605" spans="1:5" x14ac:dyDescent="0.25">
      <c r="A1605" s="57" t="s">
        <v>106</v>
      </c>
      <c r="B1605" s="57" t="s">
        <v>41</v>
      </c>
      <c r="C1605" s="58">
        <v>12436.382338699999</v>
      </c>
      <c r="D1605" s="57" t="s">
        <v>4</v>
      </c>
      <c r="E1605" s="57" t="s">
        <v>107</v>
      </c>
    </row>
    <row r="1606" spans="1:5" x14ac:dyDescent="0.25">
      <c r="A1606" s="57" t="s">
        <v>106</v>
      </c>
      <c r="B1606" s="57" t="s">
        <v>41</v>
      </c>
      <c r="C1606" s="58">
        <v>211450.95226399999</v>
      </c>
      <c r="D1606" s="57" t="s">
        <v>4</v>
      </c>
      <c r="E1606" s="57" t="s">
        <v>107</v>
      </c>
    </row>
    <row r="1607" spans="1:5" x14ac:dyDescent="0.25">
      <c r="A1607" s="57" t="s">
        <v>106</v>
      </c>
      <c r="B1607" s="57" t="s">
        <v>41</v>
      </c>
      <c r="C1607" s="58">
        <v>13777.140523100001</v>
      </c>
      <c r="D1607" s="57" t="s">
        <v>4</v>
      </c>
      <c r="E1607" s="57" t="s">
        <v>107</v>
      </c>
    </row>
    <row r="1608" spans="1:5" x14ac:dyDescent="0.25">
      <c r="A1608" s="57" t="s">
        <v>106</v>
      </c>
      <c r="B1608" s="57" t="s">
        <v>41</v>
      </c>
      <c r="C1608" s="58">
        <v>21314.092336199999</v>
      </c>
      <c r="D1608" s="57" t="s">
        <v>4</v>
      </c>
      <c r="E1608" s="57" t="s">
        <v>107</v>
      </c>
    </row>
    <row r="1609" spans="1:5" x14ac:dyDescent="0.25">
      <c r="A1609" s="57" t="s">
        <v>106</v>
      </c>
      <c r="B1609" s="57" t="s">
        <v>41</v>
      </c>
      <c r="C1609" s="58">
        <v>20488.3385266</v>
      </c>
      <c r="D1609" s="57" t="s">
        <v>4</v>
      </c>
      <c r="E1609" s="57" t="s">
        <v>107</v>
      </c>
    </row>
    <row r="1610" spans="1:5" x14ac:dyDescent="0.25">
      <c r="A1610" s="57" t="s">
        <v>106</v>
      </c>
      <c r="B1610" s="57" t="s">
        <v>41</v>
      </c>
      <c r="C1610" s="58">
        <v>3704.3551343899999</v>
      </c>
      <c r="D1610" s="57" t="s">
        <v>4</v>
      </c>
      <c r="E1610" s="57" t="s">
        <v>107</v>
      </c>
    </row>
    <row r="1611" spans="1:5" x14ac:dyDescent="0.25">
      <c r="A1611" s="57" t="s">
        <v>106</v>
      </c>
      <c r="B1611" s="57" t="s">
        <v>41</v>
      </c>
      <c r="C1611" s="58">
        <v>56196.036068699999</v>
      </c>
      <c r="D1611" s="57" t="s">
        <v>4</v>
      </c>
      <c r="E1611" s="57" t="s">
        <v>107</v>
      </c>
    </row>
    <row r="1612" spans="1:5" x14ac:dyDescent="0.25">
      <c r="A1612" s="57" t="s">
        <v>106</v>
      </c>
      <c r="B1612" s="57" t="s">
        <v>41</v>
      </c>
      <c r="C1612" s="58">
        <v>14871.356442599999</v>
      </c>
      <c r="D1612" s="57" t="s">
        <v>4</v>
      </c>
      <c r="E1612" s="57" t="s">
        <v>107</v>
      </c>
    </row>
    <row r="1613" spans="1:5" x14ac:dyDescent="0.25">
      <c r="A1613" s="57" t="s">
        <v>106</v>
      </c>
      <c r="B1613" s="57" t="s">
        <v>41</v>
      </c>
      <c r="C1613" s="58">
        <v>187301.39885600001</v>
      </c>
      <c r="D1613" s="57" t="s">
        <v>4</v>
      </c>
      <c r="E1613" s="57" t="s">
        <v>107</v>
      </c>
    </row>
    <row r="1614" spans="1:5" x14ac:dyDescent="0.25">
      <c r="A1614" s="57" t="s">
        <v>106</v>
      </c>
      <c r="B1614" s="57" t="s">
        <v>41</v>
      </c>
      <c r="C1614" s="58">
        <v>52457.916519799997</v>
      </c>
      <c r="D1614" s="57" t="s">
        <v>4</v>
      </c>
      <c r="E1614" s="57" t="s">
        <v>107</v>
      </c>
    </row>
    <row r="1615" spans="1:5" x14ac:dyDescent="0.25">
      <c r="A1615" s="57" t="s">
        <v>106</v>
      </c>
      <c r="B1615" s="57" t="s">
        <v>41</v>
      </c>
      <c r="C1615" s="58">
        <v>6389.7899863399998</v>
      </c>
      <c r="D1615" s="57" t="s">
        <v>4</v>
      </c>
      <c r="E1615" s="57" t="s">
        <v>107</v>
      </c>
    </row>
    <row r="1616" spans="1:5" x14ac:dyDescent="0.25">
      <c r="A1616" s="57" t="s">
        <v>106</v>
      </c>
      <c r="B1616" s="57" t="s">
        <v>41</v>
      </c>
      <c r="C1616" s="58">
        <v>42488.507430400001</v>
      </c>
      <c r="D1616" s="57" t="s">
        <v>4</v>
      </c>
      <c r="E1616" s="57" t="s">
        <v>107</v>
      </c>
    </row>
    <row r="1617" spans="1:5" x14ac:dyDescent="0.25">
      <c r="A1617" s="57" t="s">
        <v>106</v>
      </c>
      <c r="B1617" s="57" t="s">
        <v>41</v>
      </c>
      <c r="C1617" s="58">
        <v>86302.164605099999</v>
      </c>
      <c r="D1617" s="57" t="s">
        <v>5</v>
      </c>
      <c r="E1617" s="57" t="s">
        <v>107</v>
      </c>
    </row>
    <row r="1618" spans="1:5" x14ac:dyDescent="0.25">
      <c r="A1618" s="57" t="s">
        <v>106</v>
      </c>
      <c r="B1618" s="57" t="s">
        <v>41</v>
      </c>
      <c r="C1618" s="58">
        <v>247578.10847400001</v>
      </c>
      <c r="D1618" s="57" t="s">
        <v>5</v>
      </c>
      <c r="E1618" s="57" t="s">
        <v>107</v>
      </c>
    </row>
    <row r="1619" spans="1:5" x14ac:dyDescent="0.25">
      <c r="A1619" s="57" t="s">
        <v>106</v>
      </c>
      <c r="B1619" s="57" t="s">
        <v>41</v>
      </c>
      <c r="C1619" s="58">
        <v>517168.03688099998</v>
      </c>
      <c r="D1619" s="57" t="s">
        <v>4</v>
      </c>
      <c r="E1619" s="57" t="s">
        <v>107</v>
      </c>
    </row>
    <row r="1620" spans="1:5" x14ac:dyDescent="0.25">
      <c r="A1620" s="57" t="s">
        <v>106</v>
      </c>
      <c r="B1620" s="57" t="s">
        <v>41</v>
      </c>
      <c r="C1620" s="58">
        <v>25889.455511100001</v>
      </c>
      <c r="D1620" s="57" t="s">
        <v>4</v>
      </c>
      <c r="E1620" s="57" t="s">
        <v>107</v>
      </c>
    </row>
    <row r="1621" spans="1:5" x14ac:dyDescent="0.25">
      <c r="A1621" s="57" t="s">
        <v>106</v>
      </c>
      <c r="B1621" s="57" t="s">
        <v>41</v>
      </c>
      <c r="C1621" s="58">
        <v>9471.6389977199997</v>
      </c>
      <c r="D1621" s="57" t="s">
        <v>4</v>
      </c>
      <c r="E1621" s="57" t="s">
        <v>107</v>
      </c>
    </row>
    <row r="1622" spans="1:5" x14ac:dyDescent="0.25">
      <c r="A1622" s="57" t="s">
        <v>106</v>
      </c>
      <c r="B1622" s="57" t="s">
        <v>41</v>
      </c>
      <c r="C1622" s="58">
        <v>63088.0927056</v>
      </c>
      <c r="D1622" s="57" t="s">
        <v>4</v>
      </c>
      <c r="E1622" s="57" t="s">
        <v>107</v>
      </c>
    </row>
    <row r="1623" spans="1:5" x14ac:dyDescent="0.25">
      <c r="A1623" s="57" t="s">
        <v>106</v>
      </c>
      <c r="B1623" s="57" t="s">
        <v>41</v>
      </c>
      <c r="C1623" s="58">
        <v>433.33164977799998</v>
      </c>
      <c r="D1623" s="57" t="s">
        <v>4</v>
      </c>
      <c r="E1623" s="57" t="s">
        <v>106</v>
      </c>
    </row>
    <row r="1624" spans="1:5" x14ac:dyDescent="0.25">
      <c r="A1624" s="57" t="s">
        <v>106</v>
      </c>
      <c r="B1624" s="57" t="s">
        <v>41</v>
      </c>
      <c r="C1624" s="58">
        <v>334217.386543</v>
      </c>
      <c r="D1624" s="57" t="s">
        <v>4</v>
      </c>
      <c r="E1624" s="57" t="s">
        <v>107</v>
      </c>
    </row>
    <row r="1625" spans="1:5" x14ac:dyDescent="0.25">
      <c r="A1625" s="57" t="s">
        <v>106</v>
      </c>
      <c r="B1625" s="57" t="s">
        <v>41</v>
      </c>
      <c r="C1625" s="58">
        <v>149035.70157899999</v>
      </c>
      <c r="D1625" s="57" t="s">
        <v>4</v>
      </c>
      <c r="E1625" s="57" t="s">
        <v>107</v>
      </c>
    </row>
    <row r="1626" spans="1:5" x14ac:dyDescent="0.25">
      <c r="A1626" s="57" t="s">
        <v>106</v>
      </c>
      <c r="B1626" s="57" t="s">
        <v>41</v>
      </c>
      <c r="C1626" s="58">
        <v>50616.919165699997</v>
      </c>
      <c r="D1626" s="57" t="s">
        <v>4</v>
      </c>
      <c r="E1626" s="57" t="s">
        <v>107</v>
      </c>
    </row>
    <row r="1627" spans="1:5" x14ac:dyDescent="0.25">
      <c r="A1627" s="57" t="s">
        <v>106</v>
      </c>
      <c r="B1627" s="57" t="s">
        <v>41</v>
      </c>
      <c r="C1627" s="58">
        <v>1367998.0061999999</v>
      </c>
      <c r="D1627" s="57" t="s">
        <v>4</v>
      </c>
      <c r="E1627" s="57" t="s">
        <v>107</v>
      </c>
    </row>
    <row r="1628" spans="1:5" x14ac:dyDescent="0.25">
      <c r="A1628" s="57" t="s">
        <v>106</v>
      </c>
      <c r="B1628" s="57" t="s">
        <v>41</v>
      </c>
      <c r="C1628" s="58">
        <v>1306455.5522400001</v>
      </c>
      <c r="D1628" s="57" t="s">
        <v>4</v>
      </c>
      <c r="E1628" s="57" t="s">
        <v>107</v>
      </c>
    </row>
    <row r="1629" spans="1:5" x14ac:dyDescent="0.25">
      <c r="A1629" s="57" t="s">
        <v>106</v>
      </c>
      <c r="B1629" s="57" t="s">
        <v>41</v>
      </c>
      <c r="C1629" s="58">
        <v>430758.82644400001</v>
      </c>
      <c r="D1629" s="57" t="s">
        <v>4</v>
      </c>
      <c r="E1629" s="57" t="s">
        <v>106</v>
      </c>
    </row>
    <row r="1630" spans="1:5" x14ac:dyDescent="0.25">
      <c r="A1630" s="57" t="s">
        <v>106</v>
      </c>
      <c r="B1630" s="57" t="s">
        <v>41</v>
      </c>
      <c r="C1630" s="58">
        <v>223269.68536800001</v>
      </c>
      <c r="D1630" s="57" t="s">
        <v>4</v>
      </c>
      <c r="E1630" s="57" t="s">
        <v>107</v>
      </c>
    </row>
    <row r="1631" spans="1:5" x14ac:dyDescent="0.25">
      <c r="A1631" s="57" t="s">
        <v>106</v>
      </c>
      <c r="B1631" s="57" t="s">
        <v>41</v>
      </c>
      <c r="C1631" s="58">
        <v>89079.783251800007</v>
      </c>
      <c r="D1631" s="57" t="s">
        <v>4</v>
      </c>
      <c r="E1631" s="57" t="s">
        <v>107</v>
      </c>
    </row>
    <row r="1632" spans="1:5" x14ac:dyDescent="0.25">
      <c r="A1632" s="57" t="s">
        <v>106</v>
      </c>
      <c r="B1632" s="57" t="s">
        <v>41</v>
      </c>
      <c r="C1632" s="58">
        <v>94714.082987000002</v>
      </c>
      <c r="D1632" s="57" t="s">
        <v>4</v>
      </c>
      <c r="E1632" s="57" t="s">
        <v>107</v>
      </c>
    </row>
    <row r="1633" spans="1:5" x14ac:dyDescent="0.25">
      <c r="A1633" s="57" t="s">
        <v>106</v>
      </c>
      <c r="B1633" s="57" t="s">
        <v>41</v>
      </c>
      <c r="C1633" s="58">
        <v>3688077.7755999998</v>
      </c>
      <c r="D1633" s="57" t="s">
        <v>4</v>
      </c>
      <c r="E1633" s="57" t="s">
        <v>107</v>
      </c>
    </row>
    <row r="1634" spans="1:5" x14ac:dyDescent="0.25">
      <c r="A1634" s="57" t="s">
        <v>106</v>
      </c>
      <c r="B1634" s="57" t="s">
        <v>41</v>
      </c>
      <c r="C1634" s="58">
        <v>31859.938242200002</v>
      </c>
      <c r="D1634" s="57" t="s">
        <v>4</v>
      </c>
      <c r="E1634" s="57" t="s">
        <v>106</v>
      </c>
    </row>
    <row r="1635" spans="1:5" x14ac:dyDescent="0.25">
      <c r="A1635" s="57" t="s">
        <v>106</v>
      </c>
      <c r="B1635" s="57" t="s">
        <v>41</v>
      </c>
      <c r="C1635" s="58">
        <v>12881.077566800001</v>
      </c>
      <c r="D1635" s="57" t="s">
        <v>4</v>
      </c>
      <c r="E1635" s="57" t="s">
        <v>107</v>
      </c>
    </row>
    <row r="1636" spans="1:5" x14ac:dyDescent="0.25">
      <c r="A1636" s="57" t="s">
        <v>106</v>
      </c>
      <c r="B1636" s="57" t="s">
        <v>41</v>
      </c>
      <c r="C1636" s="58">
        <v>47896.542748400003</v>
      </c>
      <c r="D1636" s="57" t="s">
        <v>4</v>
      </c>
      <c r="E1636" s="57" t="s">
        <v>107</v>
      </c>
    </row>
    <row r="1637" spans="1:5" x14ac:dyDescent="0.25">
      <c r="A1637" s="57" t="s">
        <v>106</v>
      </c>
      <c r="B1637" s="57" t="s">
        <v>41</v>
      </c>
      <c r="C1637" s="58">
        <v>136227.474158</v>
      </c>
      <c r="D1637" s="57" t="s">
        <v>4</v>
      </c>
      <c r="E1637" s="57" t="s">
        <v>107</v>
      </c>
    </row>
    <row r="1638" spans="1:5" x14ac:dyDescent="0.25">
      <c r="A1638" s="57" t="s">
        <v>106</v>
      </c>
      <c r="B1638" s="57" t="s">
        <v>41</v>
      </c>
      <c r="C1638" s="58">
        <v>290489.142314</v>
      </c>
      <c r="D1638" s="57" t="s">
        <v>4</v>
      </c>
      <c r="E1638" s="57" t="s">
        <v>107</v>
      </c>
    </row>
    <row r="1639" spans="1:5" x14ac:dyDescent="0.25">
      <c r="A1639" s="57" t="s">
        <v>106</v>
      </c>
      <c r="B1639" s="57" t="s">
        <v>41</v>
      </c>
      <c r="C1639" s="58">
        <v>2311.45295433</v>
      </c>
      <c r="D1639" s="57" t="s">
        <v>4</v>
      </c>
      <c r="E1639" s="57" t="s">
        <v>107</v>
      </c>
    </row>
    <row r="1640" spans="1:5" x14ac:dyDescent="0.25">
      <c r="A1640" s="57" t="s">
        <v>106</v>
      </c>
      <c r="B1640" s="57" t="s">
        <v>41</v>
      </c>
      <c r="C1640" s="58">
        <v>5797.2746530900004</v>
      </c>
      <c r="D1640" s="57" t="s">
        <v>4</v>
      </c>
      <c r="E1640" s="57" t="s">
        <v>107</v>
      </c>
    </row>
    <row r="1641" spans="1:5" x14ac:dyDescent="0.25">
      <c r="A1641" s="57" t="s">
        <v>106</v>
      </c>
      <c r="B1641" s="57" t="s">
        <v>41</v>
      </c>
      <c r="C1641" s="58">
        <v>7129.1882498499999</v>
      </c>
      <c r="D1641" s="57" t="s">
        <v>4</v>
      </c>
      <c r="E1641" s="57" t="s">
        <v>107</v>
      </c>
    </row>
    <row r="1642" spans="1:5" x14ac:dyDescent="0.25">
      <c r="A1642" s="57" t="s">
        <v>106</v>
      </c>
      <c r="B1642" s="57" t="s">
        <v>41</v>
      </c>
      <c r="C1642" s="58">
        <v>35225.6146439</v>
      </c>
      <c r="D1642" s="57" t="s">
        <v>4</v>
      </c>
      <c r="E1642" s="57" t="s">
        <v>107</v>
      </c>
    </row>
    <row r="1643" spans="1:5" x14ac:dyDescent="0.25">
      <c r="A1643" s="57" t="s">
        <v>106</v>
      </c>
      <c r="B1643" s="57" t="s">
        <v>41</v>
      </c>
      <c r="C1643" s="58">
        <v>86896.266591399995</v>
      </c>
      <c r="D1643" s="57" t="s">
        <v>4</v>
      </c>
      <c r="E1643" s="57" t="s">
        <v>107</v>
      </c>
    </row>
    <row r="1644" spans="1:5" x14ac:dyDescent="0.25">
      <c r="A1644" s="57" t="s">
        <v>106</v>
      </c>
      <c r="B1644" s="57" t="s">
        <v>41</v>
      </c>
      <c r="C1644" s="58">
        <v>33928.165092099996</v>
      </c>
      <c r="D1644" s="57" t="s">
        <v>4</v>
      </c>
      <c r="E1644" s="57" t="s">
        <v>107</v>
      </c>
    </row>
    <row r="1645" spans="1:5" x14ac:dyDescent="0.25">
      <c r="A1645" s="57" t="s">
        <v>106</v>
      </c>
      <c r="B1645" s="57" t="s">
        <v>41</v>
      </c>
      <c r="C1645" s="58">
        <v>1053830.17836</v>
      </c>
      <c r="D1645" s="57" t="s">
        <v>4</v>
      </c>
      <c r="E1645" s="57" t="s">
        <v>107</v>
      </c>
    </row>
    <row r="1646" spans="1:5" x14ac:dyDescent="0.25">
      <c r="A1646" s="57" t="s">
        <v>106</v>
      </c>
      <c r="B1646" s="57" t="s">
        <v>41</v>
      </c>
      <c r="C1646" s="58">
        <v>68915.021641900006</v>
      </c>
      <c r="D1646" s="57" t="s">
        <v>4</v>
      </c>
      <c r="E1646" s="57" t="s">
        <v>107</v>
      </c>
    </row>
    <row r="1647" spans="1:5" x14ac:dyDescent="0.25">
      <c r="A1647" s="57" t="s">
        <v>106</v>
      </c>
      <c r="B1647" s="57" t="s">
        <v>41</v>
      </c>
      <c r="C1647" s="58">
        <v>534424.27864999999</v>
      </c>
      <c r="D1647" s="57" t="s">
        <v>4</v>
      </c>
      <c r="E1647" s="57" t="s">
        <v>107</v>
      </c>
    </row>
    <row r="1648" spans="1:5" x14ac:dyDescent="0.25">
      <c r="A1648" s="57" t="s">
        <v>106</v>
      </c>
      <c r="B1648" s="57" t="s">
        <v>41</v>
      </c>
      <c r="C1648" s="58">
        <v>842985.75263400003</v>
      </c>
      <c r="D1648" s="57" t="s">
        <v>4</v>
      </c>
      <c r="E1648" s="57" t="s">
        <v>107</v>
      </c>
    </row>
    <row r="1649" spans="1:5" x14ac:dyDescent="0.25">
      <c r="A1649" s="57" t="s">
        <v>106</v>
      </c>
      <c r="B1649" s="57" t="s">
        <v>41</v>
      </c>
      <c r="C1649" s="58">
        <v>317232.33851600002</v>
      </c>
      <c r="D1649" s="57" t="s">
        <v>4</v>
      </c>
      <c r="E1649" s="57" t="s">
        <v>107</v>
      </c>
    </row>
    <row r="1650" spans="1:5" x14ac:dyDescent="0.25">
      <c r="A1650" s="57" t="s">
        <v>106</v>
      </c>
      <c r="B1650" s="57" t="s">
        <v>41</v>
      </c>
      <c r="C1650" s="58">
        <v>2274580.4798699999</v>
      </c>
      <c r="D1650" s="57" t="s">
        <v>4</v>
      </c>
      <c r="E1650" s="57" t="s">
        <v>107</v>
      </c>
    </row>
    <row r="1651" spans="1:5" x14ac:dyDescent="0.25">
      <c r="A1651" s="57" t="s">
        <v>106</v>
      </c>
      <c r="B1651" s="57" t="s">
        <v>41</v>
      </c>
      <c r="C1651" s="58">
        <v>52485.723913100002</v>
      </c>
      <c r="D1651" s="57" t="s">
        <v>4</v>
      </c>
      <c r="E1651" s="57" t="s">
        <v>107</v>
      </c>
    </row>
    <row r="1652" spans="1:5" x14ac:dyDescent="0.25">
      <c r="A1652" s="57" t="s">
        <v>106</v>
      </c>
      <c r="B1652" s="57" t="s">
        <v>41</v>
      </c>
      <c r="C1652" s="58">
        <v>17006.802343799998</v>
      </c>
      <c r="D1652" s="57" t="s">
        <v>4</v>
      </c>
      <c r="E1652" s="57" t="s">
        <v>107</v>
      </c>
    </row>
    <row r="1653" spans="1:5" x14ac:dyDescent="0.25">
      <c r="A1653" s="57" t="s">
        <v>106</v>
      </c>
      <c r="B1653" s="57" t="s">
        <v>41</v>
      </c>
      <c r="C1653" s="58">
        <v>40473.798352400001</v>
      </c>
      <c r="D1653" s="57" t="s">
        <v>4</v>
      </c>
      <c r="E1653" s="57" t="s">
        <v>107</v>
      </c>
    </row>
    <row r="1654" spans="1:5" x14ac:dyDescent="0.25">
      <c r="A1654" s="57" t="s">
        <v>106</v>
      </c>
      <c r="B1654" s="57" t="s">
        <v>41</v>
      </c>
      <c r="C1654" s="58">
        <v>95094.939868999994</v>
      </c>
      <c r="D1654" s="57" t="s">
        <v>4</v>
      </c>
      <c r="E1654" s="57" t="s">
        <v>107</v>
      </c>
    </row>
    <row r="1655" spans="1:5" x14ac:dyDescent="0.25">
      <c r="A1655" s="57" t="s">
        <v>106</v>
      </c>
      <c r="B1655" s="57" t="s">
        <v>41</v>
      </c>
      <c r="C1655" s="58">
        <v>2014575.0301900001</v>
      </c>
      <c r="D1655" s="57" t="s">
        <v>4</v>
      </c>
      <c r="E1655" s="57" t="s">
        <v>107</v>
      </c>
    </row>
    <row r="1656" spans="1:5" x14ac:dyDescent="0.25">
      <c r="A1656" s="57" t="s">
        <v>106</v>
      </c>
      <c r="B1656" s="57" t="s">
        <v>41</v>
      </c>
      <c r="C1656" s="58">
        <v>6052.0072205200004</v>
      </c>
      <c r="D1656" s="57" t="s">
        <v>4</v>
      </c>
      <c r="E1656" s="57" t="s">
        <v>107</v>
      </c>
    </row>
    <row r="1657" spans="1:5" x14ac:dyDescent="0.25">
      <c r="A1657" s="57" t="s">
        <v>106</v>
      </c>
      <c r="B1657" s="57" t="s">
        <v>41</v>
      </c>
      <c r="C1657" s="58">
        <v>21211.776523299999</v>
      </c>
      <c r="D1657" s="57" t="s">
        <v>4</v>
      </c>
      <c r="E1657" s="57" t="s">
        <v>107</v>
      </c>
    </row>
    <row r="1658" spans="1:5" x14ac:dyDescent="0.25">
      <c r="A1658" s="57" t="s">
        <v>106</v>
      </c>
      <c r="B1658" s="57" t="s">
        <v>41</v>
      </c>
      <c r="C1658" s="58">
        <v>97231.197093700001</v>
      </c>
      <c r="D1658" s="57" t="s">
        <v>4</v>
      </c>
      <c r="E1658" s="57" t="s">
        <v>107</v>
      </c>
    </row>
    <row r="1659" spans="1:5" x14ac:dyDescent="0.25">
      <c r="A1659" s="57" t="s">
        <v>106</v>
      </c>
      <c r="B1659" s="57" t="s">
        <v>41</v>
      </c>
      <c r="C1659" s="58">
        <v>484224.89111700002</v>
      </c>
      <c r="D1659" s="57" t="s">
        <v>4</v>
      </c>
      <c r="E1659" s="57" t="s">
        <v>107</v>
      </c>
    </row>
    <row r="1660" spans="1:5" x14ac:dyDescent="0.25">
      <c r="A1660" s="57" t="s">
        <v>106</v>
      </c>
      <c r="B1660" s="57" t="s">
        <v>41</v>
      </c>
      <c r="C1660" s="58">
        <v>43663.823553299997</v>
      </c>
      <c r="D1660" s="57" t="s">
        <v>4</v>
      </c>
      <c r="E1660" s="57" t="s">
        <v>107</v>
      </c>
    </row>
    <row r="1661" spans="1:5" x14ac:dyDescent="0.25">
      <c r="A1661" s="57" t="s">
        <v>106</v>
      </c>
      <c r="B1661" s="57" t="s">
        <v>41</v>
      </c>
      <c r="C1661" s="58">
        <v>79841.5047624</v>
      </c>
      <c r="D1661" s="57" t="s">
        <v>4</v>
      </c>
      <c r="E1661" s="57" t="s">
        <v>107</v>
      </c>
    </row>
    <row r="1662" spans="1:5" x14ac:dyDescent="0.25">
      <c r="A1662" s="57" t="s">
        <v>106</v>
      </c>
      <c r="B1662" s="57" t="s">
        <v>41</v>
      </c>
      <c r="C1662" s="58">
        <v>56364.409992100002</v>
      </c>
      <c r="D1662" s="57" t="s">
        <v>4</v>
      </c>
      <c r="E1662" s="57" t="s">
        <v>107</v>
      </c>
    </row>
    <row r="1663" spans="1:5" x14ac:dyDescent="0.25">
      <c r="A1663" s="57" t="s">
        <v>106</v>
      </c>
      <c r="B1663" s="57" t="s">
        <v>41</v>
      </c>
      <c r="C1663" s="58">
        <v>17101.803552000001</v>
      </c>
      <c r="D1663" s="57" t="s">
        <v>4</v>
      </c>
      <c r="E1663" s="57" t="s">
        <v>107</v>
      </c>
    </row>
    <row r="1664" spans="1:5" x14ac:dyDescent="0.25">
      <c r="A1664" s="57" t="s">
        <v>106</v>
      </c>
      <c r="B1664" s="57" t="s">
        <v>41</v>
      </c>
      <c r="C1664" s="58">
        <v>205836.38252700001</v>
      </c>
      <c r="D1664" s="57" t="s">
        <v>4</v>
      </c>
      <c r="E1664" s="57" t="s">
        <v>107</v>
      </c>
    </row>
    <row r="1665" spans="1:5" x14ac:dyDescent="0.25">
      <c r="A1665" s="57" t="s">
        <v>106</v>
      </c>
      <c r="B1665" s="57" t="s">
        <v>41</v>
      </c>
      <c r="C1665" s="58">
        <v>2317857.9180800002</v>
      </c>
      <c r="D1665" s="57" t="s">
        <v>4</v>
      </c>
      <c r="E1665" s="57" t="s">
        <v>107</v>
      </c>
    </row>
    <row r="1666" spans="1:5" x14ac:dyDescent="0.25">
      <c r="A1666" s="57" t="s">
        <v>106</v>
      </c>
      <c r="B1666" s="57" t="s">
        <v>41</v>
      </c>
      <c r="C1666" s="58">
        <v>277713.36959399999</v>
      </c>
      <c r="D1666" s="57" t="s">
        <v>4</v>
      </c>
      <c r="E1666" s="57" t="s">
        <v>107</v>
      </c>
    </row>
    <row r="1667" spans="1:5" x14ac:dyDescent="0.25">
      <c r="A1667" s="57" t="s">
        <v>106</v>
      </c>
      <c r="B1667" s="57" t="s">
        <v>41</v>
      </c>
      <c r="C1667" s="58">
        <v>11263076.941500001</v>
      </c>
      <c r="D1667" s="57" t="s">
        <v>15</v>
      </c>
      <c r="E1667" s="57" t="s">
        <v>107</v>
      </c>
    </row>
    <row r="1668" spans="1:5" x14ac:dyDescent="0.25">
      <c r="A1668" s="57" t="s">
        <v>106</v>
      </c>
      <c r="B1668" s="57" t="s">
        <v>41</v>
      </c>
      <c r="C1668" s="58">
        <v>683198.631605</v>
      </c>
      <c r="D1668" s="57" t="s">
        <v>11</v>
      </c>
      <c r="E1668" s="57" t="s">
        <v>107</v>
      </c>
    </row>
    <row r="1669" spans="1:5" x14ac:dyDescent="0.25">
      <c r="A1669" s="57" t="s">
        <v>106</v>
      </c>
      <c r="B1669" s="57" t="s">
        <v>41</v>
      </c>
      <c r="C1669" s="58">
        <v>24764913.9012</v>
      </c>
      <c r="D1669" s="57" t="s">
        <v>7</v>
      </c>
      <c r="E1669" s="57" t="s">
        <v>107</v>
      </c>
    </row>
    <row r="1670" spans="1:5" x14ac:dyDescent="0.25">
      <c r="A1670" s="57" t="s">
        <v>106</v>
      </c>
      <c r="B1670" s="57" t="s">
        <v>41</v>
      </c>
      <c r="C1670" s="58">
        <v>4392948.5896100001</v>
      </c>
      <c r="D1670" s="57" t="s">
        <v>7</v>
      </c>
      <c r="E1670" s="57" t="s">
        <v>107</v>
      </c>
    </row>
    <row r="1671" spans="1:5" x14ac:dyDescent="0.25">
      <c r="A1671" s="57" t="s">
        <v>106</v>
      </c>
      <c r="B1671" s="57" t="s">
        <v>41</v>
      </c>
      <c r="C1671" s="58">
        <v>572571.37650599994</v>
      </c>
      <c r="D1671" s="57" t="s">
        <v>10</v>
      </c>
      <c r="E1671" s="57" t="s">
        <v>107</v>
      </c>
    </row>
    <row r="1672" spans="1:5" x14ac:dyDescent="0.25">
      <c r="A1672" s="57" t="s">
        <v>106</v>
      </c>
      <c r="B1672" s="57" t="s">
        <v>41</v>
      </c>
      <c r="C1672" s="58">
        <v>253381.195672</v>
      </c>
      <c r="D1672" s="57" t="s">
        <v>10</v>
      </c>
      <c r="E1672" s="57" t="s">
        <v>106</v>
      </c>
    </row>
    <row r="1673" spans="1:5" x14ac:dyDescent="0.25">
      <c r="A1673" s="57" t="s">
        <v>106</v>
      </c>
      <c r="B1673" s="57" t="s">
        <v>41</v>
      </c>
      <c r="C1673" s="58">
        <v>9202.9963891999996</v>
      </c>
      <c r="D1673" s="57" t="s">
        <v>14</v>
      </c>
      <c r="E1673" s="57" t="s">
        <v>106</v>
      </c>
    </row>
    <row r="1674" spans="1:5" x14ac:dyDescent="0.25">
      <c r="A1674" s="57" t="s">
        <v>106</v>
      </c>
      <c r="B1674" s="57" t="s">
        <v>41</v>
      </c>
      <c r="C1674" s="58">
        <v>134935.33824899999</v>
      </c>
      <c r="D1674" s="57" t="s">
        <v>15</v>
      </c>
      <c r="E1674" s="57" t="s">
        <v>107</v>
      </c>
    </row>
    <row r="1675" spans="1:5" x14ac:dyDescent="0.25">
      <c r="A1675" s="57" t="s">
        <v>106</v>
      </c>
      <c r="B1675" s="57" t="s">
        <v>41</v>
      </c>
      <c r="C1675" s="58">
        <v>6465540.3026799997</v>
      </c>
      <c r="D1675" s="57" t="s">
        <v>4</v>
      </c>
      <c r="E1675" s="57" t="s">
        <v>107</v>
      </c>
    </row>
    <row r="1676" spans="1:5" x14ac:dyDescent="0.25">
      <c r="A1676" s="57" t="s">
        <v>106</v>
      </c>
      <c r="B1676" s="57" t="s">
        <v>41</v>
      </c>
      <c r="C1676" s="58">
        <v>951870.320267</v>
      </c>
      <c r="D1676" s="57" t="s">
        <v>10</v>
      </c>
      <c r="E1676" s="57" t="s">
        <v>107</v>
      </c>
    </row>
    <row r="1677" spans="1:5" x14ac:dyDescent="0.25">
      <c r="A1677" s="57" t="s">
        <v>106</v>
      </c>
      <c r="B1677" s="57" t="s">
        <v>41</v>
      </c>
      <c r="C1677" s="58">
        <v>295557.30756099999</v>
      </c>
      <c r="D1677" s="57" t="s">
        <v>10</v>
      </c>
      <c r="E1677" s="57" t="s">
        <v>107</v>
      </c>
    </row>
    <row r="1678" spans="1:5" x14ac:dyDescent="0.25">
      <c r="A1678" s="57" t="s">
        <v>106</v>
      </c>
      <c r="B1678" s="57" t="s">
        <v>41</v>
      </c>
      <c r="C1678" s="58">
        <v>5183.5497674500002</v>
      </c>
      <c r="D1678" s="57" t="s">
        <v>10</v>
      </c>
      <c r="E1678" s="57" t="s">
        <v>106</v>
      </c>
    </row>
    <row r="1679" spans="1:5" x14ac:dyDescent="0.25">
      <c r="A1679" s="57" t="s">
        <v>106</v>
      </c>
      <c r="B1679" s="57" t="s">
        <v>41</v>
      </c>
      <c r="C1679" s="58">
        <v>68422819.969400004</v>
      </c>
      <c r="D1679" s="57" t="s">
        <v>15</v>
      </c>
      <c r="E1679" s="57" t="s">
        <v>107</v>
      </c>
    </row>
    <row r="1680" spans="1:5" x14ac:dyDescent="0.25">
      <c r="A1680" s="57" t="s">
        <v>106</v>
      </c>
      <c r="B1680" s="57" t="s">
        <v>41</v>
      </c>
      <c r="C1680" s="58">
        <v>332464.982808</v>
      </c>
      <c r="D1680" s="57" t="s">
        <v>15</v>
      </c>
      <c r="E1680" s="57" t="s">
        <v>107</v>
      </c>
    </row>
    <row r="1681" spans="1:5" x14ac:dyDescent="0.25">
      <c r="A1681" s="57" t="s">
        <v>106</v>
      </c>
      <c r="B1681" s="57" t="s">
        <v>41</v>
      </c>
      <c r="C1681" s="58">
        <v>121500.038915</v>
      </c>
      <c r="D1681" s="57" t="s">
        <v>15</v>
      </c>
      <c r="E1681" s="57" t="s">
        <v>106</v>
      </c>
    </row>
    <row r="1682" spans="1:5" x14ac:dyDescent="0.25">
      <c r="A1682" s="57" t="s">
        <v>106</v>
      </c>
      <c r="B1682" s="57" t="s">
        <v>41</v>
      </c>
      <c r="C1682" s="58">
        <v>287101.17574099998</v>
      </c>
      <c r="D1682" s="57" t="s">
        <v>15</v>
      </c>
      <c r="E1682" s="57" t="s">
        <v>106</v>
      </c>
    </row>
    <row r="1683" spans="1:5" x14ac:dyDescent="0.25">
      <c r="A1683" s="57" t="s">
        <v>106</v>
      </c>
      <c r="B1683" s="57" t="s">
        <v>41</v>
      </c>
      <c r="C1683" s="58">
        <v>648450.54951699998</v>
      </c>
      <c r="D1683" s="57" t="s">
        <v>10</v>
      </c>
      <c r="E1683" s="57" t="s">
        <v>106</v>
      </c>
    </row>
    <row r="1684" spans="1:5" x14ac:dyDescent="0.25">
      <c r="A1684" s="57" t="s">
        <v>106</v>
      </c>
      <c r="B1684" s="57" t="s">
        <v>41</v>
      </c>
      <c r="C1684" s="58">
        <v>122209.08692</v>
      </c>
      <c r="D1684" s="57" t="s">
        <v>14</v>
      </c>
      <c r="E1684" s="57" t="s">
        <v>106</v>
      </c>
    </row>
    <row r="1685" spans="1:5" x14ac:dyDescent="0.25">
      <c r="A1685" s="57" t="s">
        <v>106</v>
      </c>
      <c r="B1685" s="57" t="s">
        <v>41</v>
      </c>
      <c r="C1685" s="58">
        <v>4515.5661903700002</v>
      </c>
      <c r="D1685" s="57" t="s">
        <v>15</v>
      </c>
      <c r="E1685" s="57" t="s">
        <v>107</v>
      </c>
    </row>
    <row r="1686" spans="1:5" x14ac:dyDescent="0.25">
      <c r="A1686" s="57" t="s">
        <v>106</v>
      </c>
      <c r="B1686" s="57" t="s">
        <v>41</v>
      </c>
      <c r="C1686" s="58">
        <v>3269.7640214799999</v>
      </c>
      <c r="D1686" s="57" t="s">
        <v>15</v>
      </c>
      <c r="E1686" s="57" t="s">
        <v>107</v>
      </c>
    </row>
    <row r="1687" spans="1:5" x14ac:dyDescent="0.25">
      <c r="A1687" s="57" t="s">
        <v>106</v>
      </c>
      <c r="B1687" s="57" t="s">
        <v>41</v>
      </c>
      <c r="C1687" s="58">
        <v>240212.93351100001</v>
      </c>
      <c r="D1687" s="57" t="s">
        <v>14</v>
      </c>
      <c r="E1687" s="57" t="s">
        <v>107</v>
      </c>
    </row>
    <row r="1688" spans="1:5" x14ac:dyDescent="0.25">
      <c r="A1688" s="57" t="s">
        <v>106</v>
      </c>
      <c r="B1688" s="57" t="s">
        <v>41</v>
      </c>
      <c r="C1688" s="58">
        <v>194471.348661</v>
      </c>
      <c r="D1688" s="57" t="s">
        <v>14</v>
      </c>
      <c r="E1688" s="57" t="s">
        <v>106</v>
      </c>
    </row>
    <row r="1689" spans="1:5" x14ac:dyDescent="0.25">
      <c r="A1689" s="57" t="s">
        <v>106</v>
      </c>
      <c r="B1689" s="57" t="s">
        <v>41</v>
      </c>
      <c r="C1689" s="58">
        <v>228544.98247799999</v>
      </c>
      <c r="D1689" s="57" t="s">
        <v>14</v>
      </c>
      <c r="E1689" s="57" t="s">
        <v>106</v>
      </c>
    </row>
    <row r="1690" spans="1:5" x14ac:dyDescent="0.25">
      <c r="A1690" s="57" t="s">
        <v>106</v>
      </c>
      <c r="B1690" s="57" t="s">
        <v>41</v>
      </c>
      <c r="C1690" s="58">
        <v>109342.546401</v>
      </c>
      <c r="D1690" s="57" t="s">
        <v>14</v>
      </c>
      <c r="E1690" s="57" t="s">
        <v>107</v>
      </c>
    </row>
    <row r="1691" spans="1:5" x14ac:dyDescent="0.25">
      <c r="A1691" s="57" t="s">
        <v>106</v>
      </c>
      <c r="B1691" s="57" t="s">
        <v>41</v>
      </c>
      <c r="C1691" s="58">
        <v>40373.556299399999</v>
      </c>
      <c r="D1691" s="57" t="s">
        <v>14</v>
      </c>
      <c r="E1691" s="57" t="s">
        <v>107</v>
      </c>
    </row>
    <row r="1692" spans="1:5" x14ac:dyDescent="0.25">
      <c r="A1692" s="57" t="s">
        <v>106</v>
      </c>
      <c r="B1692" s="57" t="s">
        <v>41</v>
      </c>
      <c r="C1692" s="58">
        <v>20299.910138499999</v>
      </c>
      <c r="D1692" s="57" t="s">
        <v>14</v>
      </c>
      <c r="E1692" s="57" t="s">
        <v>106</v>
      </c>
    </row>
    <row r="1693" spans="1:5" x14ac:dyDescent="0.25">
      <c r="A1693" s="57" t="s">
        <v>106</v>
      </c>
      <c r="B1693" s="57" t="s">
        <v>41</v>
      </c>
      <c r="C1693" s="58">
        <v>105737.44948700001</v>
      </c>
      <c r="D1693" s="57" t="s">
        <v>14</v>
      </c>
      <c r="E1693" s="57" t="s">
        <v>107</v>
      </c>
    </row>
    <row r="1694" spans="1:5" x14ac:dyDescent="0.25">
      <c r="A1694" s="57" t="s">
        <v>106</v>
      </c>
      <c r="B1694" s="57" t="s">
        <v>41</v>
      </c>
      <c r="C1694" s="58">
        <v>126877.806442</v>
      </c>
      <c r="D1694" s="57" t="s">
        <v>14</v>
      </c>
      <c r="E1694" s="57" t="s">
        <v>107</v>
      </c>
    </row>
    <row r="1695" spans="1:5" x14ac:dyDescent="0.25">
      <c r="A1695" s="57" t="s">
        <v>106</v>
      </c>
      <c r="B1695" s="57" t="s">
        <v>41</v>
      </c>
      <c r="C1695" s="58">
        <v>281956.890243</v>
      </c>
      <c r="D1695" s="57" t="s">
        <v>15</v>
      </c>
      <c r="E1695" s="57" t="s">
        <v>106</v>
      </c>
    </row>
    <row r="1696" spans="1:5" x14ac:dyDescent="0.25">
      <c r="A1696" s="57" t="s">
        <v>106</v>
      </c>
      <c r="B1696" s="57" t="s">
        <v>41</v>
      </c>
      <c r="C1696" s="58">
        <v>222514.82820600001</v>
      </c>
      <c r="D1696" s="57" t="s">
        <v>14</v>
      </c>
      <c r="E1696" s="57" t="s">
        <v>106</v>
      </c>
    </row>
    <row r="1697" spans="1:5" x14ac:dyDescent="0.25">
      <c r="A1697" s="57" t="s">
        <v>106</v>
      </c>
      <c r="B1697" s="57" t="s">
        <v>41</v>
      </c>
      <c r="C1697" s="58">
        <v>16464.419697199999</v>
      </c>
      <c r="D1697" s="57" t="s">
        <v>14</v>
      </c>
      <c r="E1697" s="57" t="s">
        <v>106</v>
      </c>
    </row>
    <row r="1698" spans="1:5" x14ac:dyDescent="0.25">
      <c r="A1698" s="57" t="s">
        <v>106</v>
      </c>
      <c r="B1698" s="57" t="s">
        <v>41</v>
      </c>
      <c r="C1698" s="58">
        <v>444791.239122</v>
      </c>
      <c r="D1698" s="57" t="s">
        <v>14</v>
      </c>
      <c r="E1698" s="57" t="s">
        <v>107</v>
      </c>
    </row>
    <row r="1699" spans="1:5" x14ac:dyDescent="0.25">
      <c r="A1699" s="57" t="s">
        <v>106</v>
      </c>
      <c r="B1699" s="57" t="s">
        <v>41</v>
      </c>
      <c r="C1699" s="58">
        <v>55046.498306699999</v>
      </c>
      <c r="D1699" s="57" t="s">
        <v>1</v>
      </c>
      <c r="E1699" s="57" t="s">
        <v>107</v>
      </c>
    </row>
    <row r="1700" spans="1:5" x14ac:dyDescent="0.25">
      <c r="A1700" s="57" t="s">
        <v>106</v>
      </c>
      <c r="B1700" s="57" t="s">
        <v>41</v>
      </c>
      <c r="C1700" s="58">
        <v>4868232.1585100004</v>
      </c>
      <c r="D1700" s="57" t="s">
        <v>2</v>
      </c>
      <c r="E1700" s="57" t="s">
        <v>107</v>
      </c>
    </row>
    <row r="1701" spans="1:5" x14ac:dyDescent="0.25">
      <c r="A1701" s="57" t="s">
        <v>106</v>
      </c>
      <c r="B1701" s="57" t="s">
        <v>41</v>
      </c>
      <c r="C1701" s="58">
        <v>1489683.85794</v>
      </c>
      <c r="D1701" s="57" t="s">
        <v>1</v>
      </c>
      <c r="E1701" s="57" t="s">
        <v>107</v>
      </c>
    </row>
    <row r="1702" spans="1:5" x14ac:dyDescent="0.25">
      <c r="A1702" s="57" t="s">
        <v>106</v>
      </c>
      <c r="B1702" s="57" t="s">
        <v>41</v>
      </c>
      <c r="C1702" s="58">
        <v>843092.018347</v>
      </c>
      <c r="D1702" s="57" t="s">
        <v>1</v>
      </c>
      <c r="E1702" s="57" t="s">
        <v>107</v>
      </c>
    </row>
    <row r="1703" spans="1:5" x14ac:dyDescent="0.25">
      <c r="A1703" s="57" t="s">
        <v>106</v>
      </c>
      <c r="B1703" s="57" t="s">
        <v>42</v>
      </c>
      <c r="C1703" s="58">
        <v>16632132.6273</v>
      </c>
      <c r="D1703" s="57" t="s">
        <v>15</v>
      </c>
      <c r="E1703" s="57" t="s">
        <v>107</v>
      </c>
    </row>
    <row r="1704" spans="1:5" x14ac:dyDescent="0.25">
      <c r="A1704" s="57" t="s">
        <v>106</v>
      </c>
      <c r="B1704" s="57" t="s">
        <v>42</v>
      </c>
      <c r="C1704" s="58">
        <v>2496954.9085300001</v>
      </c>
      <c r="D1704" s="57" t="s">
        <v>15</v>
      </c>
      <c r="E1704" s="57" t="s">
        <v>106</v>
      </c>
    </row>
    <row r="1705" spans="1:5" x14ac:dyDescent="0.25">
      <c r="A1705" s="57" t="s">
        <v>106</v>
      </c>
      <c r="B1705" s="57" t="s">
        <v>42</v>
      </c>
      <c r="C1705" s="58">
        <v>17180005.724800002</v>
      </c>
      <c r="D1705" s="57" t="s">
        <v>15</v>
      </c>
      <c r="E1705" s="57" t="s">
        <v>107</v>
      </c>
    </row>
    <row r="1706" spans="1:5" x14ac:dyDescent="0.25">
      <c r="A1706" s="57" t="s">
        <v>106</v>
      </c>
      <c r="B1706" s="57" t="s">
        <v>42</v>
      </c>
      <c r="C1706" s="58">
        <v>800492.660363</v>
      </c>
      <c r="D1706" s="57" t="s">
        <v>15</v>
      </c>
      <c r="E1706" s="57" t="s">
        <v>106</v>
      </c>
    </row>
    <row r="1707" spans="1:5" x14ac:dyDescent="0.25">
      <c r="A1707" s="57" t="s">
        <v>106</v>
      </c>
      <c r="B1707" s="57" t="s">
        <v>42</v>
      </c>
      <c r="C1707" s="58">
        <v>799077.52021800005</v>
      </c>
      <c r="D1707" s="57" t="s">
        <v>15</v>
      </c>
      <c r="E1707" s="57" t="s">
        <v>106</v>
      </c>
    </row>
    <row r="1708" spans="1:5" x14ac:dyDescent="0.25">
      <c r="A1708" s="57" t="s">
        <v>106</v>
      </c>
      <c r="B1708" s="57" t="s">
        <v>42</v>
      </c>
      <c r="C1708" s="58">
        <v>11013817.8224</v>
      </c>
      <c r="D1708" s="57" t="s">
        <v>15</v>
      </c>
      <c r="E1708" s="57" t="s">
        <v>107</v>
      </c>
    </row>
    <row r="1709" spans="1:5" x14ac:dyDescent="0.25">
      <c r="A1709" s="57" t="s">
        <v>106</v>
      </c>
      <c r="B1709" s="57" t="s">
        <v>42</v>
      </c>
      <c r="C1709" s="58">
        <v>120047.375864</v>
      </c>
      <c r="D1709" s="57" t="s">
        <v>6</v>
      </c>
      <c r="E1709" s="57" t="s">
        <v>107</v>
      </c>
    </row>
    <row r="1710" spans="1:5" x14ac:dyDescent="0.25">
      <c r="A1710" s="57" t="s">
        <v>106</v>
      </c>
      <c r="B1710" s="57" t="s">
        <v>42</v>
      </c>
      <c r="C1710" s="58">
        <v>132193.46699399999</v>
      </c>
      <c r="D1710" s="57" t="s">
        <v>9</v>
      </c>
      <c r="E1710" s="57" t="s">
        <v>107</v>
      </c>
    </row>
    <row r="1711" spans="1:5" x14ac:dyDescent="0.25">
      <c r="A1711" s="57" t="s">
        <v>106</v>
      </c>
      <c r="B1711" s="57" t="s">
        <v>42</v>
      </c>
      <c r="C1711" s="58">
        <v>176204.99709799999</v>
      </c>
      <c r="D1711" s="57" t="s">
        <v>3</v>
      </c>
      <c r="E1711" s="57" t="s">
        <v>107</v>
      </c>
    </row>
    <row r="1712" spans="1:5" x14ac:dyDescent="0.25">
      <c r="A1712" s="57" t="s">
        <v>106</v>
      </c>
      <c r="B1712" s="57" t="s">
        <v>42</v>
      </c>
      <c r="C1712" s="58">
        <v>83880.536438499999</v>
      </c>
      <c r="D1712" s="57" t="s">
        <v>4</v>
      </c>
      <c r="E1712" s="57" t="s">
        <v>107</v>
      </c>
    </row>
    <row r="1713" spans="1:5" x14ac:dyDescent="0.25">
      <c r="A1713" s="57" t="s">
        <v>106</v>
      </c>
      <c r="B1713" s="57" t="s">
        <v>42</v>
      </c>
      <c r="C1713" s="58">
        <v>32824.350956800001</v>
      </c>
      <c r="D1713" s="57" t="s">
        <v>4</v>
      </c>
      <c r="E1713" s="57" t="s">
        <v>107</v>
      </c>
    </row>
    <row r="1714" spans="1:5" x14ac:dyDescent="0.25">
      <c r="A1714" s="57" t="s">
        <v>106</v>
      </c>
      <c r="B1714" s="57" t="s">
        <v>42</v>
      </c>
      <c r="C1714" s="58">
        <v>210132.04325799999</v>
      </c>
      <c r="D1714" s="57" t="s">
        <v>1</v>
      </c>
      <c r="E1714" s="57" t="s">
        <v>107</v>
      </c>
    </row>
    <row r="1715" spans="1:5" x14ac:dyDescent="0.25">
      <c r="A1715" s="57" t="s">
        <v>106</v>
      </c>
      <c r="B1715" s="57" t="s">
        <v>42</v>
      </c>
      <c r="C1715" s="58">
        <v>23089823.0526</v>
      </c>
      <c r="D1715" s="57" t="s">
        <v>4</v>
      </c>
      <c r="E1715" s="57" t="s">
        <v>107</v>
      </c>
    </row>
    <row r="1716" spans="1:5" x14ac:dyDescent="0.25">
      <c r="A1716" s="57" t="s">
        <v>106</v>
      </c>
      <c r="B1716" s="57" t="s">
        <v>42</v>
      </c>
      <c r="C1716" s="58">
        <v>2521156.8311899998</v>
      </c>
      <c r="D1716" s="57" t="s">
        <v>6</v>
      </c>
      <c r="E1716" s="57" t="s">
        <v>107</v>
      </c>
    </row>
    <row r="1717" spans="1:5" x14ac:dyDescent="0.25">
      <c r="A1717" s="57" t="s">
        <v>106</v>
      </c>
      <c r="B1717" s="57" t="s">
        <v>42</v>
      </c>
      <c r="C1717" s="58">
        <v>17072.096870099998</v>
      </c>
      <c r="D1717" s="57" t="s">
        <v>6</v>
      </c>
      <c r="E1717" s="57" t="s">
        <v>107</v>
      </c>
    </row>
    <row r="1718" spans="1:5" x14ac:dyDescent="0.25">
      <c r="A1718" s="57" t="s">
        <v>106</v>
      </c>
      <c r="B1718" s="57" t="s">
        <v>42</v>
      </c>
      <c r="C1718" s="58">
        <v>108914.526396</v>
      </c>
      <c r="D1718" s="57" t="s">
        <v>6</v>
      </c>
      <c r="E1718" s="57" t="s">
        <v>107</v>
      </c>
    </row>
    <row r="1719" spans="1:5" x14ac:dyDescent="0.25">
      <c r="A1719" s="57" t="s">
        <v>106</v>
      </c>
      <c r="B1719" s="57" t="s">
        <v>42</v>
      </c>
      <c r="C1719" s="58">
        <v>114330.244655</v>
      </c>
      <c r="D1719" s="57" t="s">
        <v>10</v>
      </c>
      <c r="E1719" s="57" t="s">
        <v>107</v>
      </c>
    </row>
    <row r="1720" spans="1:5" x14ac:dyDescent="0.25">
      <c r="A1720" s="57" t="s">
        <v>106</v>
      </c>
      <c r="B1720" s="57" t="s">
        <v>42</v>
      </c>
      <c r="C1720" s="58">
        <v>96340.837823599999</v>
      </c>
      <c r="D1720" s="57" t="s">
        <v>4</v>
      </c>
      <c r="E1720" s="57" t="s">
        <v>107</v>
      </c>
    </row>
    <row r="1721" spans="1:5" x14ac:dyDescent="0.25">
      <c r="A1721" s="57" t="s">
        <v>106</v>
      </c>
      <c r="B1721" s="57" t="s">
        <v>42</v>
      </c>
      <c r="C1721" s="58">
        <v>4659433.71808</v>
      </c>
      <c r="D1721" s="57" t="s">
        <v>4</v>
      </c>
      <c r="E1721" s="57" t="s">
        <v>107</v>
      </c>
    </row>
    <row r="1722" spans="1:5" x14ac:dyDescent="0.25">
      <c r="A1722" s="57" t="s">
        <v>106</v>
      </c>
      <c r="B1722" s="57" t="s">
        <v>42</v>
      </c>
      <c r="C1722" s="58">
        <v>128780.666864</v>
      </c>
      <c r="D1722" s="57" t="s">
        <v>5</v>
      </c>
      <c r="E1722" s="57" t="s">
        <v>107</v>
      </c>
    </row>
    <row r="1723" spans="1:5" x14ac:dyDescent="0.25">
      <c r="A1723" s="57" t="s">
        <v>106</v>
      </c>
      <c r="B1723" s="57" t="s">
        <v>42</v>
      </c>
      <c r="C1723" s="58">
        <v>2610177.8317100001</v>
      </c>
      <c r="D1723" s="57" t="s">
        <v>2</v>
      </c>
      <c r="E1723" s="57" t="s">
        <v>107</v>
      </c>
    </row>
    <row r="1724" spans="1:5" x14ac:dyDescent="0.25">
      <c r="A1724" s="57" t="s">
        <v>106</v>
      </c>
      <c r="B1724" s="57" t="s">
        <v>42</v>
      </c>
      <c r="C1724" s="58">
        <v>111597.170019</v>
      </c>
      <c r="D1724" s="57" t="s">
        <v>4</v>
      </c>
      <c r="E1724" s="57" t="s">
        <v>107</v>
      </c>
    </row>
    <row r="1725" spans="1:5" x14ac:dyDescent="0.25">
      <c r="A1725" s="57" t="s">
        <v>106</v>
      </c>
      <c r="B1725" s="57" t="s">
        <v>42</v>
      </c>
      <c r="C1725" s="58">
        <v>4932234.0320100002</v>
      </c>
      <c r="D1725" s="57" t="s">
        <v>2</v>
      </c>
      <c r="E1725" s="57" t="s">
        <v>107</v>
      </c>
    </row>
    <row r="1726" spans="1:5" x14ac:dyDescent="0.25">
      <c r="A1726" s="57" t="s">
        <v>106</v>
      </c>
      <c r="B1726" s="57" t="s">
        <v>42</v>
      </c>
      <c r="C1726" s="58">
        <v>347032.984406</v>
      </c>
      <c r="D1726" s="57" t="s">
        <v>4</v>
      </c>
      <c r="E1726" s="57" t="s">
        <v>107</v>
      </c>
    </row>
    <row r="1727" spans="1:5" x14ac:dyDescent="0.25">
      <c r="A1727" s="57" t="s">
        <v>106</v>
      </c>
      <c r="B1727" s="57" t="s">
        <v>42</v>
      </c>
      <c r="C1727" s="58">
        <v>259828.72099599999</v>
      </c>
      <c r="D1727" s="57" t="s">
        <v>4</v>
      </c>
      <c r="E1727" s="57" t="s">
        <v>107</v>
      </c>
    </row>
    <row r="1728" spans="1:5" x14ac:dyDescent="0.25">
      <c r="A1728" s="57" t="s">
        <v>106</v>
      </c>
      <c r="B1728" s="57" t="s">
        <v>42</v>
      </c>
      <c r="C1728" s="58">
        <v>571885.60842099995</v>
      </c>
      <c r="D1728" s="57" t="s">
        <v>4</v>
      </c>
      <c r="E1728" s="57" t="s">
        <v>107</v>
      </c>
    </row>
    <row r="1729" spans="1:5" x14ac:dyDescent="0.25">
      <c r="A1729" s="57" t="s">
        <v>106</v>
      </c>
      <c r="B1729" s="57" t="s">
        <v>42</v>
      </c>
      <c r="C1729" s="58">
        <v>2577178.4317600001</v>
      </c>
      <c r="D1729" s="57" t="s">
        <v>4</v>
      </c>
      <c r="E1729" s="57" t="s">
        <v>107</v>
      </c>
    </row>
    <row r="1730" spans="1:5" x14ac:dyDescent="0.25">
      <c r="A1730" s="57" t="s">
        <v>106</v>
      </c>
      <c r="B1730" s="57" t="s">
        <v>42</v>
      </c>
      <c r="C1730" s="58">
        <v>439308.38163999998</v>
      </c>
      <c r="D1730" s="57" t="s">
        <v>12</v>
      </c>
      <c r="E1730" s="57" t="s">
        <v>107</v>
      </c>
    </row>
    <row r="1731" spans="1:5" x14ac:dyDescent="0.25">
      <c r="A1731" s="57" t="s">
        <v>106</v>
      </c>
      <c r="B1731" s="57" t="s">
        <v>42</v>
      </c>
      <c r="C1731" s="58">
        <v>308834.59235699999</v>
      </c>
      <c r="D1731" s="57" t="s">
        <v>12</v>
      </c>
      <c r="E1731" s="57" t="s">
        <v>106</v>
      </c>
    </row>
    <row r="1732" spans="1:5" x14ac:dyDescent="0.25">
      <c r="A1732" s="57" t="s">
        <v>106</v>
      </c>
      <c r="B1732" s="57" t="s">
        <v>42</v>
      </c>
      <c r="C1732" s="58">
        <v>1076605.97193</v>
      </c>
      <c r="D1732" s="57" t="s">
        <v>2</v>
      </c>
      <c r="E1732" s="57" t="s">
        <v>107</v>
      </c>
    </row>
    <row r="1733" spans="1:5" x14ac:dyDescent="0.25">
      <c r="A1733" s="57" t="s">
        <v>106</v>
      </c>
      <c r="B1733" s="57" t="s">
        <v>42</v>
      </c>
      <c r="C1733" s="58">
        <v>76051.574429300003</v>
      </c>
      <c r="D1733" s="57" t="s">
        <v>2</v>
      </c>
      <c r="E1733" s="57" t="s">
        <v>106</v>
      </c>
    </row>
    <row r="1734" spans="1:5" x14ac:dyDescent="0.25">
      <c r="A1734" s="57" t="s">
        <v>106</v>
      </c>
      <c r="B1734" s="57" t="s">
        <v>42</v>
      </c>
      <c r="C1734" s="58">
        <v>1110770.6469000001</v>
      </c>
      <c r="D1734" s="57" t="s">
        <v>5</v>
      </c>
      <c r="E1734" s="57" t="s">
        <v>107</v>
      </c>
    </row>
    <row r="1735" spans="1:5" x14ac:dyDescent="0.25">
      <c r="A1735" s="57" t="s">
        <v>106</v>
      </c>
      <c r="B1735" s="57" t="s">
        <v>42</v>
      </c>
      <c r="C1735" s="58">
        <v>2457970.7411199999</v>
      </c>
      <c r="D1735" s="57" t="s">
        <v>2</v>
      </c>
      <c r="E1735" s="57" t="s">
        <v>107</v>
      </c>
    </row>
    <row r="1736" spans="1:5" x14ac:dyDescent="0.25">
      <c r="A1736" s="57" t="s">
        <v>106</v>
      </c>
      <c r="B1736" s="57" t="s">
        <v>42</v>
      </c>
      <c r="C1736" s="58">
        <v>275806.89816400001</v>
      </c>
      <c r="D1736" s="57" t="s">
        <v>5</v>
      </c>
      <c r="E1736" s="57" t="s">
        <v>107</v>
      </c>
    </row>
    <row r="1737" spans="1:5" x14ac:dyDescent="0.25">
      <c r="A1737" s="57" t="s">
        <v>106</v>
      </c>
      <c r="B1737" s="57" t="s">
        <v>42</v>
      </c>
      <c r="C1737" s="58">
        <v>378985.050131</v>
      </c>
      <c r="D1737" s="57" t="s">
        <v>5</v>
      </c>
      <c r="E1737" s="57" t="s">
        <v>107</v>
      </c>
    </row>
    <row r="1738" spans="1:5" x14ac:dyDescent="0.25">
      <c r="A1738" s="57" t="s">
        <v>106</v>
      </c>
      <c r="B1738" s="57" t="s">
        <v>42</v>
      </c>
      <c r="C1738" s="58">
        <v>2004475.90108</v>
      </c>
      <c r="D1738" s="57" t="s">
        <v>2</v>
      </c>
      <c r="E1738" s="57" t="s">
        <v>107</v>
      </c>
    </row>
    <row r="1739" spans="1:5" x14ac:dyDescent="0.25">
      <c r="A1739" s="57" t="s">
        <v>106</v>
      </c>
      <c r="B1739" s="57" t="s">
        <v>42</v>
      </c>
      <c r="C1739" s="58">
        <v>11401720.001399999</v>
      </c>
      <c r="D1739" s="57" t="s">
        <v>15</v>
      </c>
      <c r="E1739" s="57" t="s">
        <v>106</v>
      </c>
    </row>
    <row r="1740" spans="1:5" x14ac:dyDescent="0.25">
      <c r="A1740" s="57" t="s">
        <v>106</v>
      </c>
      <c r="B1740" s="57" t="s">
        <v>42</v>
      </c>
      <c r="C1740" s="58">
        <v>722205.11078300001</v>
      </c>
      <c r="D1740" s="57" t="s">
        <v>15</v>
      </c>
      <c r="E1740" s="57" t="s">
        <v>107</v>
      </c>
    </row>
    <row r="1741" spans="1:5" x14ac:dyDescent="0.25">
      <c r="A1741" s="57" t="s">
        <v>106</v>
      </c>
      <c r="B1741" s="57" t="s">
        <v>42</v>
      </c>
      <c r="C1741" s="58">
        <v>7278641.7297799997</v>
      </c>
      <c r="D1741" s="57" t="s">
        <v>15</v>
      </c>
      <c r="E1741" s="57" t="s">
        <v>106</v>
      </c>
    </row>
    <row r="1742" spans="1:5" x14ac:dyDescent="0.25">
      <c r="A1742" s="57" t="s">
        <v>106</v>
      </c>
      <c r="B1742" s="57" t="s">
        <v>42</v>
      </c>
      <c r="C1742" s="58">
        <v>464604.87070199999</v>
      </c>
      <c r="D1742" s="57" t="s">
        <v>15</v>
      </c>
      <c r="E1742" s="57" t="s">
        <v>107</v>
      </c>
    </row>
    <row r="1743" spans="1:5" x14ac:dyDescent="0.25">
      <c r="A1743" s="57" t="s">
        <v>106</v>
      </c>
      <c r="B1743" s="57" t="s">
        <v>42</v>
      </c>
      <c r="C1743" s="58">
        <v>13608080.9649</v>
      </c>
      <c r="D1743" s="57" t="s">
        <v>15</v>
      </c>
      <c r="E1743" s="57" t="s">
        <v>106</v>
      </c>
    </row>
    <row r="1744" spans="1:5" x14ac:dyDescent="0.25">
      <c r="A1744" s="57" t="s">
        <v>106</v>
      </c>
      <c r="B1744" s="57" t="s">
        <v>42</v>
      </c>
      <c r="C1744" s="58">
        <v>2848426.17618</v>
      </c>
      <c r="D1744" s="57" t="s">
        <v>15</v>
      </c>
      <c r="E1744" s="57" t="s">
        <v>106</v>
      </c>
    </row>
    <row r="1745" spans="1:5" x14ac:dyDescent="0.25">
      <c r="A1745" s="57" t="s">
        <v>106</v>
      </c>
      <c r="B1745" s="57" t="s">
        <v>42</v>
      </c>
      <c r="C1745" s="58">
        <v>10414691.849300001</v>
      </c>
      <c r="D1745" s="57" t="s">
        <v>15</v>
      </c>
      <c r="E1745" s="57" t="s">
        <v>107</v>
      </c>
    </row>
    <row r="1746" spans="1:5" x14ac:dyDescent="0.25">
      <c r="A1746" s="57" t="s">
        <v>106</v>
      </c>
      <c r="B1746" s="57" t="s">
        <v>42</v>
      </c>
      <c r="C1746" s="58">
        <v>514705.93479500001</v>
      </c>
      <c r="D1746" s="57" t="s">
        <v>15</v>
      </c>
      <c r="E1746" s="57" t="s">
        <v>106</v>
      </c>
    </row>
    <row r="1747" spans="1:5" x14ac:dyDescent="0.25">
      <c r="A1747" s="57" t="s">
        <v>106</v>
      </c>
      <c r="B1747" s="57" t="s">
        <v>42</v>
      </c>
      <c r="C1747" s="58">
        <v>133148.24025599999</v>
      </c>
      <c r="D1747" s="57" t="s">
        <v>10</v>
      </c>
      <c r="E1747" s="57" t="s">
        <v>107</v>
      </c>
    </row>
    <row r="1748" spans="1:5" x14ac:dyDescent="0.25">
      <c r="A1748" s="57" t="s">
        <v>106</v>
      </c>
      <c r="B1748" s="57" t="s">
        <v>42</v>
      </c>
      <c r="C1748" s="58">
        <v>20571888.4034</v>
      </c>
      <c r="D1748" s="57" t="s">
        <v>15</v>
      </c>
      <c r="E1748" s="57" t="s">
        <v>107</v>
      </c>
    </row>
    <row r="1749" spans="1:5" x14ac:dyDescent="0.25">
      <c r="A1749" s="57" t="s">
        <v>106</v>
      </c>
      <c r="B1749" s="57" t="s">
        <v>42</v>
      </c>
      <c r="C1749" s="58">
        <v>3033133.96123</v>
      </c>
      <c r="D1749" s="57" t="s">
        <v>1</v>
      </c>
      <c r="E1749" s="57" t="s">
        <v>107</v>
      </c>
    </row>
    <row r="1750" spans="1:5" x14ac:dyDescent="0.25">
      <c r="A1750" s="57" t="s">
        <v>106</v>
      </c>
      <c r="B1750" s="57" t="s">
        <v>42</v>
      </c>
      <c r="C1750" s="58">
        <v>25734906.5704</v>
      </c>
      <c r="D1750" s="57" t="s">
        <v>4</v>
      </c>
      <c r="E1750" s="57" t="s">
        <v>107</v>
      </c>
    </row>
    <row r="1751" spans="1:5" x14ac:dyDescent="0.25">
      <c r="A1751" s="57" t="s">
        <v>106</v>
      </c>
      <c r="B1751" s="57" t="s">
        <v>42</v>
      </c>
      <c r="C1751" s="58">
        <v>270085.27590000001</v>
      </c>
      <c r="D1751" s="57" t="s">
        <v>10</v>
      </c>
      <c r="E1751" s="57" t="s">
        <v>107</v>
      </c>
    </row>
    <row r="1752" spans="1:5" x14ac:dyDescent="0.25">
      <c r="A1752" s="57" t="s">
        <v>106</v>
      </c>
      <c r="B1752" s="57" t="s">
        <v>42</v>
      </c>
      <c r="C1752" s="58">
        <v>220044561.836</v>
      </c>
      <c r="D1752" s="57" t="s">
        <v>6</v>
      </c>
      <c r="E1752" s="57" t="s">
        <v>107</v>
      </c>
    </row>
    <row r="1753" spans="1:5" x14ac:dyDescent="0.25">
      <c r="A1753" s="57" t="s">
        <v>106</v>
      </c>
      <c r="B1753" s="57" t="s">
        <v>42</v>
      </c>
      <c r="C1753" s="58">
        <v>30823699.4487</v>
      </c>
      <c r="D1753" s="57" t="s">
        <v>6</v>
      </c>
      <c r="E1753" s="57" t="s">
        <v>106</v>
      </c>
    </row>
    <row r="1754" spans="1:5" x14ac:dyDescent="0.25">
      <c r="A1754" s="57" t="s">
        <v>106</v>
      </c>
      <c r="B1754" s="57" t="s">
        <v>42</v>
      </c>
      <c r="C1754" s="58">
        <v>176613.05075600001</v>
      </c>
      <c r="D1754" s="57" t="s">
        <v>6</v>
      </c>
      <c r="E1754" s="57" t="s">
        <v>106</v>
      </c>
    </row>
    <row r="1755" spans="1:5" x14ac:dyDescent="0.25">
      <c r="A1755" s="57" t="s">
        <v>106</v>
      </c>
      <c r="B1755" s="57" t="s">
        <v>42</v>
      </c>
      <c r="C1755" s="58">
        <v>17680236.593600001</v>
      </c>
      <c r="D1755" s="57" t="s">
        <v>1</v>
      </c>
      <c r="E1755" s="57" t="s">
        <v>107</v>
      </c>
    </row>
    <row r="1756" spans="1:5" x14ac:dyDescent="0.25">
      <c r="A1756" s="57" t="s">
        <v>106</v>
      </c>
      <c r="B1756" s="57" t="s">
        <v>42</v>
      </c>
      <c r="C1756" s="58">
        <v>4288023.7728700005</v>
      </c>
      <c r="D1756" s="57" t="s">
        <v>4</v>
      </c>
      <c r="E1756" s="57" t="s">
        <v>107</v>
      </c>
    </row>
    <row r="1757" spans="1:5" x14ac:dyDescent="0.25">
      <c r="A1757" s="57" t="s">
        <v>106</v>
      </c>
      <c r="B1757" s="57" t="s">
        <v>42</v>
      </c>
      <c r="C1757" s="58">
        <v>189363.97227599999</v>
      </c>
      <c r="D1757" s="57" t="s">
        <v>4</v>
      </c>
      <c r="E1757" s="57" t="s">
        <v>107</v>
      </c>
    </row>
    <row r="1758" spans="1:5" x14ac:dyDescent="0.25">
      <c r="A1758" s="57" t="s">
        <v>106</v>
      </c>
      <c r="B1758" s="57" t="s">
        <v>42</v>
      </c>
      <c r="C1758" s="58">
        <v>1011394.90071</v>
      </c>
      <c r="D1758" s="57" t="s">
        <v>4</v>
      </c>
      <c r="E1758" s="57" t="s">
        <v>107</v>
      </c>
    </row>
    <row r="1759" spans="1:5" x14ac:dyDescent="0.25">
      <c r="A1759" s="57" t="s">
        <v>106</v>
      </c>
      <c r="B1759" s="57" t="s">
        <v>42</v>
      </c>
      <c r="C1759" s="58">
        <v>357744.22143099998</v>
      </c>
      <c r="D1759" s="57" t="s">
        <v>4</v>
      </c>
      <c r="E1759" s="57" t="s">
        <v>107</v>
      </c>
    </row>
    <row r="1760" spans="1:5" x14ac:dyDescent="0.25">
      <c r="A1760" s="57" t="s">
        <v>106</v>
      </c>
      <c r="B1760" s="57" t="s">
        <v>42</v>
      </c>
      <c r="C1760" s="58">
        <v>744319.29781899997</v>
      </c>
      <c r="D1760" s="57" t="s">
        <v>9</v>
      </c>
      <c r="E1760" s="57" t="s">
        <v>107</v>
      </c>
    </row>
    <row r="1761" spans="1:5" x14ac:dyDescent="0.25">
      <c r="A1761" s="57" t="s">
        <v>106</v>
      </c>
      <c r="B1761" s="57" t="s">
        <v>42</v>
      </c>
      <c r="C1761" s="58">
        <v>2449166.0847100001</v>
      </c>
      <c r="D1761" s="57" t="s">
        <v>6</v>
      </c>
      <c r="E1761" s="57" t="s">
        <v>107</v>
      </c>
    </row>
    <row r="1762" spans="1:5" x14ac:dyDescent="0.25">
      <c r="A1762" s="57" t="s">
        <v>106</v>
      </c>
      <c r="B1762" s="57" t="s">
        <v>42</v>
      </c>
      <c r="C1762" s="58">
        <v>51540.448869799999</v>
      </c>
      <c r="D1762" s="57" t="s">
        <v>4</v>
      </c>
      <c r="E1762" s="57" t="s">
        <v>107</v>
      </c>
    </row>
    <row r="1763" spans="1:5" x14ac:dyDescent="0.25">
      <c r="A1763" s="57" t="s">
        <v>106</v>
      </c>
      <c r="B1763" s="57" t="s">
        <v>42</v>
      </c>
      <c r="C1763" s="58">
        <v>675413.71837999998</v>
      </c>
      <c r="D1763" s="57" t="s">
        <v>4</v>
      </c>
      <c r="E1763" s="57" t="s">
        <v>107</v>
      </c>
    </row>
    <row r="1764" spans="1:5" x14ac:dyDescent="0.25">
      <c r="A1764" s="57" t="s">
        <v>106</v>
      </c>
      <c r="B1764" s="57" t="s">
        <v>42</v>
      </c>
      <c r="C1764" s="58">
        <v>6539.1565219100003</v>
      </c>
      <c r="D1764" s="57" t="s">
        <v>14</v>
      </c>
      <c r="E1764" s="57" t="s">
        <v>107</v>
      </c>
    </row>
    <row r="1765" spans="1:5" x14ac:dyDescent="0.25">
      <c r="A1765" s="57" t="s">
        <v>106</v>
      </c>
      <c r="B1765" s="57" t="s">
        <v>42</v>
      </c>
      <c r="C1765" s="58">
        <v>248617.76092900001</v>
      </c>
      <c r="D1765" s="57" t="s">
        <v>10</v>
      </c>
      <c r="E1765" s="57" t="s">
        <v>107</v>
      </c>
    </row>
    <row r="1766" spans="1:5" x14ac:dyDescent="0.25">
      <c r="A1766" s="57" t="s">
        <v>106</v>
      </c>
      <c r="B1766" s="57" t="s">
        <v>42</v>
      </c>
      <c r="C1766" s="58">
        <v>1689521.64304</v>
      </c>
      <c r="D1766" s="57" t="s">
        <v>5</v>
      </c>
      <c r="E1766" s="57" t="s">
        <v>107</v>
      </c>
    </row>
    <row r="1767" spans="1:5" x14ac:dyDescent="0.25">
      <c r="A1767" s="57" t="s">
        <v>106</v>
      </c>
      <c r="B1767" s="57" t="s">
        <v>42</v>
      </c>
      <c r="C1767" s="58">
        <v>449886.01380700001</v>
      </c>
      <c r="D1767" s="57" t="s">
        <v>5</v>
      </c>
      <c r="E1767" s="57" t="s">
        <v>107</v>
      </c>
    </row>
    <row r="1768" spans="1:5" x14ac:dyDescent="0.25">
      <c r="A1768" s="57" t="s">
        <v>106</v>
      </c>
      <c r="B1768" s="57" t="s">
        <v>42</v>
      </c>
      <c r="C1768" s="58">
        <v>698220.49066500005</v>
      </c>
      <c r="D1768" s="57" t="s">
        <v>6</v>
      </c>
      <c r="E1768" s="57" t="s">
        <v>107</v>
      </c>
    </row>
    <row r="1769" spans="1:5" x14ac:dyDescent="0.25">
      <c r="A1769" s="57" t="s">
        <v>106</v>
      </c>
      <c r="B1769" s="57" t="s">
        <v>42</v>
      </c>
      <c r="C1769" s="58">
        <v>984516.76388700004</v>
      </c>
      <c r="D1769" s="57" t="s">
        <v>6</v>
      </c>
      <c r="E1769" s="57" t="s">
        <v>107</v>
      </c>
    </row>
    <row r="1770" spans="1:5" x14ac:dyDescent="0.25">
      <c r="A1770" s="57" t="s">
        <v>106</v>
      </c>
      <c r="B1770" s="57" t="s">
        <v>42</v>
      </c>
      <c r="C1770" s="58">
        <v>3369568.3724500001</v>
      </c>
      <c r="D1770" s="57" t="s">
        <v>6</v>
      </c>
      <c r="E1770" s="57" t="s">
        <v>107</v>
      </c>
    </row>
    <row r="1771" spans="1:5" x14ac:dyDescent="0.25">
      <c r="A1771" s="57" t="s">
        <v>106</v>
      </c>
      <c r="B1771" s="57" t="s">
        <v>42</v>
      </c>
      <c r="C1771" s="58">
        <v>96489.591725100006</v>
      </c>
      <c r="D1771" s="57" t="s">
        <v>14</v>
      </c>
      <c r="E1771" s="57" t="s">
        <v>107</v>
      </c>
    </row>
    <row r="1772" spans="1:5" x14ac:dyDescent="0.25">
      <c r="A1772" s="57" t="s">
        <v>106</v>
      </c>
      <c r="B1772" s="57" t="s">
        <v>42</v>
      </c>
      <c r="C1772" s="58">
        <v>443846.16318199999</v>
      </c>
      <c r="D1772" s="57" t="s">
        <v>14</v>
      </c>
      <c r="E1772" s="57" t="s">
        <v>107</v>
      </c>
    </row>
    <row r="1773" spans="1:5" x14ac:dyDescent="0.25">
      <c r="A1773" s="57" t="s">
        <v>106</v>
      </c>
      <c r="B1773" s="57" t="s">
        <v>42</v>
      </c>
      <c r="C1773" s="58">
        <v>130193.185944</v>
      </c>
      <c r="D1773" s="57" t="s">
        <v>6</v>
      </c>
      <c r="E1773" s="57" t="s">
        <v>106</v>
      </c>
    </row>
    <row r="1774" spans="1:5" x14ac:dyDescent="0.25">
      <c r="A1774" s="57" t="s">
        <v>106</v>
      </c>
      <c r="B1774" s="57" t="s">
        <v>42</v>
      </c>
      <c r="C1774" s="58">
        <v>194293.19756199999</v>
      </c>
      <c r="D1774" s="57" t="s">
        <v>6</v>
      </c>
      <c r="E1774" s="57" t="s">
        <v>107</v>
      </c>
    </row>
    <row r="1775" spans="1:5" x14ac:dyDescent="0.25">
      <c r="A1775" s="57" t="s">
        <v>106</v>
      </c>
      <c r="B1775" s="57" t="s">
        <v>42</v>
      </c>
      <c r="C1775" s="58">
        <v>946609.85438200005</v>
      </c>
      <c r="D1775" s="57" t="s">
        <v>14</v>
      </c>
      <c r="E1775" s="57" t="s">
        <v>107</v>
      </c>
    </row>
    <row r="1776" spans="1:5" x14ac:dyDescent="0.25">
      <c r="A1776" s="57" t="s">
        <v>106</v>
      </c>
      <c r="B1776" s="57" t="s">
        <v>42</v>
      </c>
      <c r="C1776" s="58">
        <v>300618.677188</v>
      </c>
      <c r="D1776" s="57" t="s">
        <v>14</v>
      </c>
      <c r="E1776" s="57" t="s">
        <v>107</v>
      </c>
    </row>
    <row r="1777" spans="1:5" x14ac:dyDescent="0.25">
      <c r="A1777" s="57" t="s">
        <v>106</v>
      </c>
      <c r="B1777" s="57" t="s">
        <v>42</v>
      </c>
      <c r="C1777" s="58">
        <v>209322.385469</v>
      </c>
      <c r="D1777" s="57" t="s">
        <v>14</v>
      </c>
      <c r="E1777" s="57" t="s">
        <v>107</v>
      </c>
    </row>
    <row r="1778" spans="1:5" x14ac:dyDescent="0.25">
      <c r="A1778" s="57" t="s">
        <v>106</v>
      </c>
      <c r="B1778" s="57" t="s">
        <v>42</v>
      </c>
      <c r="C1778" s="58">
        <v>853417.62168500002</v>
      </c>
      <c r="D1778" s="57" t="s">
        <v>14</v>
      </c>
      <c r="E1778" s="57" t="s">
        <v>107</v>
      </c>
    </row>
    <row r="1779" spans="1:5" x14ac:dyDescent="0.25">
      <c r="A1779" s="57" t="s">
        <v>106</v>
      </c>
      <c r="B1779" s="57" t="s">
        <v>42</v>
      </c>
      <c r="C1779" s="58">
        <v>479255.44564599998</v>
      </c>
      <c r="D1779" s="57" t="s">
        <v>14</v>
      </c>
      <c r="E1779" s="57" t="s">
        <v>107</v>
      </c>
    </row>
    <row r="1780" spans="1:5" x14ac:dyDescent="0.25">
      <c r="A1780" s="57" t="s">
        <v>106</v>
      </c>
      <c r="B1780" s="57" t="s">
        <v>42</v>
      </c>
      <c r="C1780" s="58">
        <v>131619.900463</v>
      </c>
      <c r="D1780" s="57" t="s">
        <v>14</v>
      </c>
      <c r="E1780" s="57" t="s">
        <v>107</v>
      </c>
    </row>
    <row r="1781" spans="1:5" x14ac:dyDescent="0.25">
      <c r="A1781" s="57" t="s">
        <v>106</v>
      </c>
      <c r="B1781" s="57" t="s">
        <v>42</v>
      </c>
      <c r="C1781" s="58">
        <v>182090.89680399999</v>
      </c>
      <c r="D1781" s="57" t="s">
        <v>14</v>
      </c>
      <c r="E1781" s="57" t="s">
        <v>107</v>
      </c>
    </row>
    <row r="1782" spans="1:5" x14ac:dyDescent="0.25">
      <c r="A1782" s="57" t="s">
        <v>106</v>
      </c>
      <c r="B1782" s="57" t="s">
        <v>42</v>
      </c>
      <c r="C1782" s="58">
        <v>248266.47781899999</v>
      </c>
      <c r="D1782" s="57" t="s">
        <v>14</v>
      </c>
      <c r="E1782" s="57" t="s">
        <v>107</v>
      </c>
    </row>
    <row r="1783" spans="1:5" x14ac:dyDescent="0.25">
      <c r="A1783" s="57" t="s">
        <v>106</v>
      </c>
      <c r="B1783" s="57" t="s">
        <v>42</v>
      </c>
      <c r="C1783" s="58">
        <v>225495.86546999999</v>
      </c>
      <c r="D1783" s="57" t="s">
        <v>14</v>
      </c>
      <c r="E1783" s="57" t="s">
        <v>107</v>
      </c>
    </row>
    <row r="1784" spans="1:5" x14ac:dyDescent="0.25">
      <c r="A1784" s="57" t="s">
        <v>106</v>
      </c>
      <c r="B1784" s="57" t="s">
        <v>42</v>
      </c>
      <c r="C1784" s="58">
        <v>12021.8640197</v>
      </c>
      <c r="D1784" s="57" t="s">
        <v>14</v>
      </c>
      <c r="E1784" s="57" t="s">
        <v>107</v>
      </c>
    </row>
    <row r="1785" spans="1:5" x14ac:dyDescent="0.25">
      <c r="A1785" s="57" t="s">
        <v>106</v>
      </c>
      <c r="B1785" s="57" t="s">
        <v>42</v>
      </c>
      <c r="C1785" s="58">
        <v>34673.763227900003</v>
      </c>
      <c r="D1785" s="57" t="s">
        <v>14</v>
      </c>
      <c r="E1785" s="57" t="s">
        <v>107</v>
      </c>
    </row>
    <row r="1786" spans="1:5" x14ac:dyDescent="0.25">
      <c r="A1786" s="57" t="s">
        <v>106</v>
      </c>
      <c r="B1786" s="57" t="s">
        <v>42</v>
      </c>
      <c r="C1786" s="58">
        <v>7874.0850234600002</v>
      </c>
      <c r="D1786" s="57" t="s">
        <v>14</v>
      </c>
      <c r="E1786" s="57" t="s">
        <v>107</v>
      </c>
    </row>
    <row r="1787" spans="1:5" x14ac:dyDescent="0.25">
      <c r="A1787" s="57" t="s">
        <v>106</v>
      </c>
      <c r="B1787" s="57" t="s">
        <v>42</v>
      </c>
      <c r="C1787" s="58">
        <v>409441.55089000001</v>
      </c>
      <c r="D1787" s="57" t="s">
        <v>4</v>
      </c>
      <c r="E1787" s="57" t="s">
        <v>107</v>
      </c>
    </row>
    <row r="1788" spans="1:5" x14ac:dyDescent="0.25">
      <c r="A1788" s="57" t="s">
        <v>106</v>
      </c>
      <c r="B1788" s="57" t="s">
        <v>42</v>
      </c>
      <c r="C1788" s="58">
        <v>409635.55459800002</v>
      </c>
      <c r="D1788" s="57" t="s">
        <v>4</v>
      </c>
      <c r="E1788" s="57" t="s">
        <v>107</v>
      </c>
    </row>
    <row r="1789" spans="1:5" x14ac:dyDescent="0.25">
      <c r="A1789" s="57" t="s">
        <v>106</v>
      </c>
      <c r="B1789" s="57" t="s">
        <v>42</v>
      </c>
      <c r="C1789" s="58">
        <v>836671.32498200005</v>
      </c>
      <c r="D1789" s="57" t="s">
        <v>4</v>
      </c>
      <c r="E1789" s="57" t="s">
        <v>107</v>
      </c>
    </row>
    <row r="1790" spans="1:5" x14ac:dyDescent="0.25">
      <c r="A1790" s="57" t="s">
        <v>106</v>
      </c>
      <c r="B1790" s="57" t="s">
        <v>42</v>
      </c>
      <c r="C1790" s="58">
        <v>525147.41950600001</v>
      </c>
      <c r="D1790" s="57" t="s">
        <v>4</v>
      </c>
      <c r="E1790" s="57" t="s">
        <v>107</v>
      </c>
    </row>
    <row r="1791" spans="1:5" x14ac:dyDescent="0.25">
      <c r="A1791" s="57" t="s">
        <v>106</v>
      </c>
      <c r="B1791" s="57" t="s">
        <v>42</v>
      </c>
      <c r="C1791" s="58">
        <v>1094484.9084900001</v>
      </c>
      <c r="D1791" s="57" t="s">
        <v>4</v>
      </c>
      <c r="E1791" s="57" t="s">
        <v>107</v>
      </c>
    </row>
    <row r="1792" spans="1:5" x14ac:dyDescent="0.25">
      <c r="A1792" s="57" t="s">
        <v>106</v>
      </c>
      <c r="B1792" s="57" t="s">
        <v>42</v>
      </c>
      <c r="C1792" s="58">
        <v>996699.68258100003</v>
      </c>
      <c r="D1792" s="57" t="s">
        <v>4</v>
      </c>
      <c r="E1792" s="57" t="s">
        <v>107</v>
      </c>
    </row>
    <row r="1793" spans="1:5" x14ac:dyDescent="0.25">
      <c r="A1793" s="57" t="s">
        <v>106</v>
      </c>
      <c r="B1793" s="57" t="s">
        <v>42</v>
      </c>
      <c r="C1793" s="58">
        <v>12034187.954500001</v>
      </c>
      <c r="D1793" s="57" t="s">
        <v>2</v>
      </c>
      <c r="E1793" s="57" t="s">
        <v>107</v>
      </c>
    </row>
    <row r="1794" spans="1:5" x14ac:dyDescent="0.25">
      <c r="A1794" s="57" t="s">
        <v>106</v>
      </c>
      <c r="B1794" s="57" t="s">
        <v>42</v>
      </c>
      <c r="C1794" s="58">
        <v>2100880.9407600001</v>
      </c>
      <c r="D1794" s="57" t="s">
        <v>5</v>
      </c>
      <c r="E1794" s="57" t="s">
        <v>107</v>
      </c>
    </row>
    <row r="1795" spans="1:5" x14ac:dyDescent="0.25">
      <c r="A1795" s="57" t="s">
        <v>106</v>
      </c>
      <c r="B1795" s="57" t="s">
        <v>42</v>
      </c>
      <c r="C1795" s="58">
        <v>177942.99105300001</v>
      </c>
      <c r="D1795" s="57" t="s">
        <v>5</v>
      </c>
      <c r="E1795" s="57" t="s">
        <v>107</v>
      </c>
    </row>
    <row r="1796" spans="1:5" x14ac:dyDescent="0.25">
      <c r="A1796" s="57" t="s">
        <v>106</v>
      </c>
      <c r="B1796" s="57" t="s">
        <v>42</v>
      </c>
      <c r="C1796" s="58">
        <v>450047.52974999999</v>
      </c>
      <c r="D1796" s="57" t="s">
        <v>5</v>
      </c>
      <c r="E1796" s="57" t="s">
        <v>107</v>
      </c>
    </row>
    <row r="1797" spans="1:5" x14ac:dyDescent="0.25">
      <c r="A1797" s="57" t="s">
        <v>106</v>
      </c>
      <c r="B1797" s="57" t="s">
        <v>42</v>
      </c>
      <c r="C1797" s="58">
        <v>170894.283685</v>
      </c>
      <c r="D1797" s="57" t="s">
        <v>2</v>
      </c>
      <c r="E1797" s="57" t="s">
        <v>107</v>
      </c>
    </row>
    <row r="1798" spans="1:5" x14ac:dyDescent="0.25">
      <c r="A1798" s="57" t="s">
        <v>106</v>
      </c>
      <c r="B1798" s="57" t="s">
        <v>42</v>
      </c>
      <c r="C1798" s="58">
        <v>192923.80179100001</v>
      </c>
      <c r="D1798" s="57" t="s">
        <v>4</v>
      </c>
      <c r="E1798" s="57" t="s">
        <v>107</v>
      </c>
    </row>
    <row r="1799" spans="1:5" x14ac:dyDescent="0.25">
      <c r="A1799" s="57" t="s">
        <v>106</v>
      </c>
      <c r="B1799" s="57" t="s">
        <v>42</v>
      </c>
      <c r="C1799" s="58">
        <v>3643077.76731</v>
      </c>
      <c r="D1799" s="57" t="s">
        <v>4</v>
      </c>
      <c r="E1799" s="57" t="s">
        <v>107</v>
      </c>
    </row>
    <row r="1800" spans="1:5" x14ac:dyDescent="0.25">
      <c r="A1800" s="57" t="s">
        <v>106</v>
      </c>
      <c r="B1800" s="57" t="s">
        <v>42</v>
      </c>
      <c r="C1800" s="58">
        <v>808919.78318300005</v>
      </c>
      <c r="D1800" s="57" t="s">
        <v>4</v>
      </c>
      <c r="E1800" s="57" t="s">
        <v>107</v>
      </c>
    </row>
    <row r="1801" spans="1:5" x14ac:dyDescent="0.25">
      <c r="A1801" s="57" t="s">
        <v>106</v>
      </c>
      <c r="B1801" s="57" t="s">
        <v>42</v>
      </c>
      <c r="C1801" s="58">
        <v>1852382.8692900001</v>
      </c>
      <c r="D1801" s="57" t="s">
        <v>4</v>
      </c>
      <c r="E1801" s="57" t="s">
        <v>107</v>
      </c>
    </row>
    <row r="1802" spans="1:5" x14ac:dyDescent="0.25">
      <c r="A1802" s="57" t="s">
        <v>106</v>
      </c>
      <c r="B1802" s="57" t="s">
        <v>42</v>
      </c>
      <c r="C1802" s="58">
        <v>2267041.67973</v>
      </c>
      <c r="D1802" s="57" t="s">
        <v>4</v>
      </c>
      <c r="E1802" s="57" t="s">
        <v>107</v>
      </c>
    </row>
    <row r="1803" spans="1:5" x14ac:dyDescent="0.25">
      <c r="A1803" s="57" t="s">
        <v>106</v>
      </c>
      <c r="B1803" s="57" t="s">
        <v>42</v>
      </c>
      <c r="C1803" s="58">
        <v>4501608.3333999999</v>
      </c>
      <c r="D1803" s="57" t="s">
        <v>4</v>
      </c>
      <c r="E1803" s="57" t="s">
        <v>107</v>
      </c>
    </row>
    <row r="1804" spans="1:5" x14ac:dyDescent="0.25">
      <c r="A1804" s="57" t="s">
        <v>106</v>
      </c>
      <c r="B1804" s="57" t="s">
        <v>42</v>
      </c>
      <c r="C1804" s="58">
        <v>333431.10836000001</v>
      </c>
      <c r="D1804" s="57" t="s">
        <v>4</v>
      </c>
      <c r="E1804" s="57" t="s">
        <v>107</v>
      </c>
    </row>
    <row r="1805" spans="1:5" x14ac:dyDescent="0.25">
      <c r="A1805" s="57" t="s">
        <v>106</v>
      </c>
      <c r="B1805" s="57" t="s">
        <v>42</v>
      </c>
      <c r="C1805" s="58">
        <v>1314099.6166399999</v>
      </c>
      <c r="D1805" s="57" t="s">
        <v>4</v>
      </c>
      <c r="E1805" s="57" t="s">
        <v>107</v>
      </c>
    </row>
    <row r="1806" spans="1:5" x14ac:dyDescent="0.25">
      <c r="A1806" s="57" t="s">
        <v>106</v>
      </c>
      <c r="B1806" s="57" t="s">
        <v>42</v>
      </c>
      <c r="C1806" s="58">
        <v>34465.267983899997</v>
      </c>
      <c r="D1806" s="57" t="s">
        <v>4</v>
      </c>
      <c r="E1806" s="57" t="s">
        <v>107</v>
      </c>
    </row>
    <row r="1807" spans="1:5" x14ac:dyDescent="0.25">
      <c r="A1807" s="57" t="s">
        <v>106</v>
      </c>
      <c r="B1807" s="57" t="s">
        <v>42</v>
      </c>
      <c r="C1807" s="58">
        <v>1762571.0004700001</v>
      </c>
      <c r="D1807" s="57" t="s">
        <v>4</v>
      </c>
      <c r="E1807" s="57" t="s">
        <v>107</v>
      </c>
    </row>
    <row r="1808" spans="1:5" x14ac:dyDescent="0.25">
      <c r="A1808" s="57" t="s">
        <v>106</v>
      </c>
      <c r="B1808" s="57" t="s">
        <v>42</v>
      </c>
      <c r="C1808" s="58">
        <v>394077.88500100002</v>
      </c>
      <c r="D1808" s="57" t="s">
        <v>4</v>
      </c>
      <c r="E1808" s="57" t="s">
        <v>107</v>
      </c>
    </row>
    <row r="1809" spans="1:5" x14ac:dyDescent="0.25">
      <c r="A1809" s="57" t="s">
        <v>106</v>
      </c>
      <c r="B1809" s="57" t="s">
        <v>42</v>
      </c>
      <c r="C1809" s="58">
        <v>82666.704267900001</v>
      </c>
      <c r="D1809" s="57" t="s">
        <v>5</v>
      </c>
      <c r="E1809" s="57" t="s">
        <v>107</v>
      </c>
    </row>
    <row r="1810" spans="1:5" x14ac:dyDescent="0.25">
      <c r="A1810" s="57" t="s">
        <v>106</v>
      </c>
      <c r="B1810" s="57" t="s">
        <v>42</v>
      </c>
      <c r="C1810" s="58">
        <v>1411664.70933</v>
      </c>
      <c r="D1810" s="57" t="s">
        <v>5</v>
      </c>
      <c r="E1810" s="57" t="s">
        <v>107</v>
      </c>
    </row>
    <row r="1811" spans="1:5" x14ac:dyDescent="0.25">
      <c r="A1811" s="57" t="s">
        <v>106</v>
      </c>
      <c r="B1811" s="57" t="s">
        <v>42</v>
      </c>
      <c r="C1811" s="58">
        <v>510105.79077199998</v>
      </c>
      <c r="D1811" s="57" t="s">
        <v>5</v>
      </c>
      <c r="E1811" s="57" t="s">
        <v>107</v>
      </c>
    </row>
    <row r="1812" spans="1:5" x14ac:dyDescent="0.25">
      <c r="A1812" s="57" t="s">
        <v>106</v>
      </c>
      <c r="B1812" s="57" t="s">
        <v>42</v>
      </c>
      <c r="C1812" s="58">
        <v>16038861.6578</v>
      </c>
      <c r="D1812" s="57" t="s">
        <v>1</v>
      </c>
      <c r="E1812" s="57" t="s">
        <v>107</v>
      </c>
    </row>
    <row r="1813" spans="1:5" x14ac:dyDescent="0.25">
      <c r="A1813" s="57" t="s">
        <v>106</v>
      </c>
      <c r="B1813" s="57" t="s">
        <v>42</v>
      </c>
      <c r="C1813" s="58">
        <v>882642.82394300005</v>
      </c>
      <c r="D1813" s="57" t="s">
        <v>9</v>
      </c>
      <c r="E1813" s="57" t="s">
        <v>107</v>
      </c>
    </row>
    <row r="1814" spans="1:5" x14ac:dyDescent="0.25">
      <c r="A1814" s="57" t="s">
        <v>106</v>
      </c>
      <c r="B1814" s="57" t="s">
        <v>42</v>
      </c>
      <c r="C1814" s="58">
        <v>4629723.8009700002</v>
      </c>
      <c r="D1814" s="57" t="s">
        <v>2</v>
      </c>
      <c r="E1814" s="57" t="s">
        <v>107</v>
      </c>
    </row>
    <row r="1815" spans="1:5" x14ac:dyDescent="0.25">
      <c r="A1815" s="57" t="s">
        <v>106</v>
      </c>
      <c r="B1815" s="57" t="s">
        <v>42</v>
      </c>
      <c r="C1815" s="58">
        <v>32698.449984899999</v>
      </c>
      <c r="D1815" s="57" t="s">
        <v>5</v>
      </c>
      <c r="E1815" s="57" t="s">
        <v>107</v>
      </c>
    </row>
    <row r="1816" spans="1:5" x14ac:dyDescent="0.25">
      <c r="A1816" s="57" t="s">
        <v>106</v>
      </c>
      <c r="B1816" s="57" t="s">
        <v>42</v>
      </c>
      <c r="C1816" s="58">
        <v>36799.493305600001</v>
      </c>
      <c r="D1816" s="57" t="s">
        <v>5</v>
      </c>
      <c r="E1816" s="57" t="s">
        <v>107</v>
      </c>
    </row>
    <row r="1817" spans="1:5" x14ac:dyDescent="0.25">
      <c r="A1817" s="57" t="s">
        <v>106</v>
      </c>
      <c r="B1817" s="57" t="s">
        <v>42</v>
      </c>
      <c r="C1817" s="58">
        <v>97807.064765799994</v>
      </c>
      <c r="D1817" s="57" t="s">
        <v>5</v>
      </c>
      <c r="E1817" s="57" t="s">
        <v>107</v>
      </c>
    </row>
    <row r="1818" spans="1:5" x14ac:dyDescent="0.25">
      <c r="A1818" s="57" t="s">
        <v>106</v>
      </c>
      <c r="B1818" s="57" t="s">
        <v>42</v>
      </c>
      <c r="C1818" s="58">
        <v>321464.87742600002</v>
      </c>
      <c r="D1818" s="57" t="s">
        <v>5</v>
      </c>
      <c r="E1818" s="57" t="s">
        <v>107</v>
      </c>
    </row>
    <row r="1819" spans="1:5" x14ac:dyDescent="0.25">
      <c r="A1819" s="57" t="s">
        <v>106</v>
      </c>
      <c r="B1819" s="57" t="s">
        <v>42</v>
      </c>
      <c r="C1819" s="58">
        <v>459923.67609299999</v>
      </c>
      <c r="D1819" s="57" t="s">
        <v>5</v>
      </c>
      <c r="E1819" s="57" t="s">
        <v>107</v>
      </c>
    </row>
    <row r="1820" spans="1:5" x14ac:dyDescent="0.25">
      <c r="A1820" s="57" t="s">
        <v>106</v>
      </c>
      <c r="B1820" s="57" t="s">
        <v>42</v>
      </c>
      <c r="C1820" s="58">
        <v>393143.251697</v>
      </c>
      <c r="D1820" s="57" t="s">
        <v>4</v>
      </c>
      <c r="E1820" s="57" t="s">
        <v>107</v>
      </c>
    </row>
    <row r="1821" spans="1:5" x14ac:dyDescent="0.25">
      <c r="A1821" s="57" t="s">
        <v>106</v>
      </c>
      <c r="B1821" s="57" t="s">
        <v>42</v>
      </c>
      <c r="C1821" s="58">
        <v>355846.30799399997</v>
      </c>
      <c r="D1821" s="57" t="s">
        <v>4</v>
      </c>
      <c r="E1821" s="57" t="s">
        <v>107</v>
      </c>
    </row>
    <row r="1822" spans="1:5" x14ac:dyDescent="0.25">
      <c r="A1822" s="57" t="s">
        <v>106</v>
      </c>
      <c r="B1822" s="57" t="s">
        <v>42</v>
      </c>
      <c r="C1822" s="58">
        <v>1727429.0828100001</v>
      </c>
      <c r="D1822" s="57" t="s">
        <v>4</v>
      </c>
      <c r="E1822" s="57" t="s">
        <v>107</v>
      </c>
    </row>
    <row r="1823" spans="1:5" x14ac:dyDescent="0.25">
      <c r="A1823" s="57" t="s">
        <v>106</v>
      </c>
      <c r="B1823" s="57" t="s">
        <v>42</v>
      </c>
      <c r="C1823" s="58">
        <v>6133197.2569599999</v>
      </c>
      <c r="D1823" s="57" t="s">
        <v>4</v>
      </c>
      <c r="E1823" s="57" t="s">
        <v>107</v>
      </c>
    </row>
    <row r="1824" spans="1:5" x14ac:dyDescent="0.25">
      <c r="A1824" s="57" t="s">
        <v>106</v>
      </c>
      <c r="B1824" s="57" t="s">
        <v>42</v>
      </c>
      <c r="C1824" s="58">
        <v>498026.42578300001</v>
      </c>
      <c r="D1824" s="57" t="s">
        <v>12</v>
      </c>
      <c r="E1824" s="57" t="s">
        <v>107</v>
      </c>
    </row>
    <row r="1825" spans="1:5" x14ac:dyDescent="0.25">
      <c r="A1825" s="57" t="s">
        <v>106</v>
      </c>
      <c r="B1825" s="57" t="s">
        <v>42</v>
      </c>
      <c r="C1825" s="58">
        <v>2790293.5629599998</v>
      </c>
      <c r="D1825" s="57" t="s">
        <v>2</v>
      </c>
      <c r="E1825" s="57" t="s">
        <v>107</v>
      </c>
    </row>
    <row r="1826" spans="1:5" x14ac:dyDescent="0.25">
      <c r="A1826" s="57" t="s">
        <v>106</v>
      </c>
      <c r="B1826" s="57" t="s">
        <v>42</v>
      </c>
      <c r="C1826" s="58">
        <v>241924.59017099999</v>
      </c>
      <c r="D1826" s="57" t="s">
        <v>5</v>
      </c>
      <c r="E1826" s="57" t="s">
        <v>107</v>
      </c>
    </row>
    <row r="1827" spans="1:5" x14ac:dyDescent="0.25">
      <c r="A1827" s="57" t="s">
        <v>106</v>
      </c>
      <c r="B1827" s="57" t="s">
        <v>42</v>
      </c>
      <c r="C1827" s="58">
        <v>81006255.415700004</v>
      </c>
      <c r="D1827" s="57" t="s">
        <v>0</v>
      </c>
      <c r="E1827" s="57" t="s">
        <v>107</v>
      </c>
    </row>
    <row r="1828" spans="1:5" x14ac:dyDescent="0.25">
      <c r="A1828" s="57" t="s">
        <v>106</v>
      </c>
      <c r="B1828" s="57" t="s">
        <v>42</v>
      </c>
      <c r="C1828" s="58">
        <v>238321.52048800001</v>
      </c>
      <c r="D1828" s="57" t="s">
        <v>2</v>
      </c>
      <c r="E1828" s="57" t="s">
        <v>107</v>
      </c>
    </row>
    <row r="1829" spans="1:5" x14ac:dyDescent="0.25">
      <c r="A1829" s="57" t="s">
        <v>106</v>
      </c>
      <c r="B1829" s="57" t="s">
        <v>42</v>
      </c>
      <c r="C1829" s="58">
        <v>28176.145691999998</v>
      </c>
      <c r="D1829" s="57" t="s">
        <v>5</v>
      </c>
      <c r="E1829" s="57" t="s">
        <v>107</v>
      </c>
    </row>
    <row r="1830" spans="1:5" x14ac:dyDescent="0.25">
      <c r="A1830" s="57" t="s">
        <v>106</v>
      </c>
      <c r="B1830" s="57" t="s">
        <v>42</v>
      </c>
      <c r="C1830" s="58">
        <v>73050.274292200003</v>
      </c>
      <c r="D1830" s="57" t="s">
        <v>5</v>
      </c>
      <c r="E1830" s="57" t="s">
        <v>107</v>
      </c>
    </row>
    <row r="1831" spans="1:5" x14ac:dyDescent="0.25">
      <c r="A1831" s="57" t="s">
        <v>106</v>
      </c>
      <c r="B1831" s="57" t="s">
        <v>42</v>
      </c>
      <c r="C1831" s="58">
        <v>22919404.8541</v>
      </c>
      <c r="D1831" s="57" t="s">
        <v>1</v>
      </c>
      <c r="E1831" s="57" t="s">
        <v>107</v>
      </c>
    </row>
    <row r="1832" spans="1:5" x14ac:dyDescent="0.25">
      <c r="A1832" s="57" t="s">
        <v>106</v>
      </c>
      <c r="B1832" s="57" t="s">
        <v>42</v>
      </c>
      <c r="C1832" s="58">
        <v>9134.6422782499994</v>
      </c>
      <c r="D1832" s="57" t="s">
        <v>4</v>
      </c>
      <c r="E1832" s="57" t="s">
        <v>107</v>
      </c>
    </row>
    <row r="1833" spans="1:5" x14ac:dyDescent="0.25">
      <c r="A1833" s="57" t="s">
        <v>106</v>
      </c>
      <c r="B1833" s="57" t="s">
        <v>42</v>
      </c>
      <c r="C1833" s="58">
        <v>27267.303021899999</v>
      </c>
      <c r="D1833" s="57" t="s">
        <v>4</v>
      </c>
      <c r="E1833" s="57" t="s">
        <v>107</v>
      </c>
    </row>
    <row r="1834" spans="1:5" x14ac:dyDescent="0.25">
      <c r="A1834" s="57" t="s">
        <v>106</v>
      </c>
      <c r="B1834" s="57" t="s">
        <v>42</v>
      </c>
      <c r="C1834" s="58">
        <v>788774.77756299998</v>
      </c>
      <c r="D1834" s="57" t="s">
        <v>4</v>
      </c>
      <c r="E1834" s="57" t="s">
        <v>107</v>
      </c>
    </row>
    <row r="1835" spans="1:5" x14ac:dyDescent="0.25">
      <c r="A1835" s="57" t="s">
        <v>106</v>
      </c>
      <c r="B1835" s="57" t="s">
        <v>42</v>
      </c>
      <c r="C1835" s="58">
        <v>592720.95126300002</v>
      </c>
      <c r="D1835" s="57" t="s">
        <v>4</v>
      </c>
      <c r="E1835" s="57" t="s">
        <v>107</v>
      </c>
    </row>
    <row r="1836" spans="1:5" x14ac:dyDescent="0.25">
      <c r="A1836" s="57" t="s">
        <v>106</v>
      </c>
      <c r="B1836" s="57" t="s">
        <v>42</v>
      </c>
      <c r="C1836" s="58">
        <v>1647476.2050600001</v>
      </c>
      <c r="D1836" s="57" t="s">
        <v>4</v>
      </c>
      <c r="E1836" s="57" t="s">
        <v>107</v>
      </c>
    </row>
    <row r="1837" spans="1:5" x14ac:dyDescent="0.25">
      <c r="A1837" s="57" t="s">
        <v>106</v>
      </c>
      <c r="B1837" s="57" t="s">
        <v>42</v>
      </c>
      <c r="C1837" s="58">
        <v>695721.86523300002</v>
      </c>
      <c r="D1837" s="57" t="s">
        <v>4</v>
      </c>
      <c r="E1837" s="57" t="s">
        <v>107</v>
      </c>
    </row>
    <row r="1838" spans="1:5" x14ac:dyDescent="0.25">
      <c r="A1838" s="57" t="s">
        <v>106</v>
      </c>
      <c r="B1838" s="57" t="s">
        <v>42</v>
      </c>
      <c r="C1838" s="58">
        <v>1358017.1595600001</v>
      </c>
      <c r="D1838" s="57" t="s">
        <v>2</v>
      </c>
      <c r="E1838" s="57" t="s">
        <v>107</v>
      </c>
    </row>
    <row r="1839" spans="1:5" x14ac:dyDescent="0.25">
      <c r="A1839" s="57" t="s">
        <v>106</v>
      </c>
      <c r="B1839" s="57" t="s">
        <v>42</v>
      </c>
      <c r="C1839" s="58">
        <v>881234.71359499998</v>
      </c>
      <c r="D1839" s="57" t="s">
        <v>12</v>
      </c>
      <c r="E1839" s="57" t="s">
        <v>106</v>
      </c>
    </row>
    <row r="1840" spans="1:5" x14ac:dyDescent="0.25">
      <c r="A1840" s="57" t="s">
        <v>106</v>
      </c>
      <c r="B1840" s="57" t="s">
        <v>42</v>
      </c>
      <c r="C1840" s="58">
        <v>17901948.859200001</v>
      </c>
      <c r="D1840" s="57" t="s">
        <v>15</v>
      </c>
      <c r="E1840" s="57" t="s">
        <v>107</v>
      </c>
    </row>
    <row r="1841" spans="1:5" x14ac:dyDescent="0.25">
      <c r="A1841" s="57" t="s">
        <v>106</v>
      </c>
      <c r="B1841" s="57" t="s">
        <v>42</v>
      </c>
      <c r="C1841" s="58">
        <v>5536602.9868299998</v>
      </c>
      <c r="D1841" s="57" t="s">
        <v>15</v>
      </c>
      <c r="E1841" s="57" t="s">
        <v>106</v>
      </c>
    </row>
    <row r="1842" spans="1:5" x14ac:dyDescent="0.25">
      <c r="A1842" s="57" t="s">
        <v>106</v>
      </c>
      <c r="B1842" s="57" t="s">
        <v>42</v>
      </c>
      <c r="C1842" s="58">
        <v>55.488845750400003</v>
      </c>
      <c r="D1842" s="57" t="s">
        <v>0</v>
      </c>
      <c r="E1842" s="57" t="s">
        <v>107</v>
      </c>
    </row>
    <row r="1843" spans="1:5" x14ac:dyDescent="0.25">
      <c r="A1843" s="57" t="s">
        <v>106</v>
      </c>
      <c r="B1843" s="57" t="s">
        <v>42</v>
      </c>
      <c r="C1843" s="58">
        <v>111328.456577</v>
      </c>
      <c r="D1843" s="57" t="s">
        <v>5</v>
      </c>
      <c r="E1843" s="57" t="s">
        <v>107</v>
      </c>
    </row>
    <row r="1844" spans="1:5" x14ac:dyDescent="0.25">
      <c r="A1844" s="57" t="s">
        <v>106</v>
      </c>
      <c r="B1844" s="57" t="s">
        <v>42</v>
      </c>
      <c r="C1844" s="58">
        <v>18619.328578199998</v>
      </c>
      <c r="D1844" s="57" t="s">
        <v>5</v>
      </c>
      <c r="E1844" s="57" t="s">
        <v>107</v>
      </c>
    </row>
    <row r="1845" spans="1:5" x14ac:dyDescent="0.25">
      <c r="A1845" s="57" t="s">
        <v>106</v>
      </c>
      <c r="B1845" s="57" t="s">
        <v>42</v>
      </c>
      <c r="C1845" s="58">
        <v>28805.362076000001</v>
      </c>
      <c r="D1845" s="57" t="s">
        <v>5</v>
      </c>
      <c r="E1845" s="57" t="s">
        <v>107</v>
      </c>
    </row>
    <row r="1846" spans="1:5" x14ac:dyDescent="0.25">
      <c r="A1846" s="57" t="s">
        <v>106</v>
      </c>
      <c r="B1846" s="57" t="s">
        <v>42</v>
      </c>
      <c r="C1846" s="58">
        <v>257510.20211899999</v>
      </c>
      <c r="D1846" s="57" t="s">
        <v>10</v>
      </c>
      <c r="E1846" s="57" t="s">
        <v>107</v>
      </c>
    </row>
    <row r="1847" spans="1:5" x14ac:dyDescent="0.25">
      <c r="A1847" s="57" t="s">
        <v>106</v>
      </c>
      <c r="B1847" s="57" t="s">
        <v>42</v>
      </c>
      <c r="C1847" s="58">
        <v>88002.604722499993</v>
      </c>
      <c r="D1847" s="57" t="s">
        <v>4</v>
      </c>
      <c r="E1847" s="57" t="s">
        <v>107</v>
      </c>
    </row>
    <row r="1848" spans="1:5" x14ac:dyDescent="0.25">
      <c r="A1848" s="57" t="s">
        <v>106</v>
      </c>
      <c r="B1848" s="57" t="s">
        <v>42</v>
      </c>
      <c r="C1848" s="58">
        <v>57449.976526999999</v>
      </c>
      <c r="D1848" s="57" t="s">
        <v>4</v>
      </c>
      <c r="E1848" s="57" t="s">
        <v>107</v>
      </c>
    </row>
    <row r="1849" spans="1:5" x14ac:dyDescent="0.25">
      <c r="A1849" s="57" t="s">
        <v>106</v>
      </c>
      <c r="B1849" s="57" t="s">
        <v>42</v>
      </c>
      <c r="C1849" s="58">
        <v>710590.66267200001</v>
      </c>
      <c r="D1849" s="57" t="s">
        <v>4</v>
      </c>
      <c r="E1849" s="57" t="s">
        <v>107</v>
      </c>
    </row>
    <row r="1850" spans="1:5" x14ac:dyDescent="0.25">
      <c r="A1850" s="57" t="s">
        <v>106</v>
      </c>
      <c r="B1850" s="57" t="s">
        <v>42</v>
      </c>
      <c r="C1850" s="58">
        <v>3610.8727872200002</v>
      </c>
      <c r="D1850" s="57" t="s">
        <v>14</v>
      </c>
      <c r="E1850" s="57" t="s">
        <v>107</v>
      </c>
    </row>
    <row r="1851" spans="1:5" x14ac:dyDescent="0.25">
      <c r="A1851" s="57" t="s">
        <v>106</v>
      </c>
      <c r="B1851" s="57" t="s">
        <v>42</v>
      </c>
      <c r="C1851" s="58">
        <v>4577.0834295699997</v>
      </c>
      <c r="D1851" s="57" t="s">
        <v>14</v>
      </c>
      <c r="E1851" s="57" t="s">
        <v>106</v>
      </c>
    </row>
    <row r="1852" spans="1:5" x14ac:dyDescent="0.25">
      <c r="A1852" s="57" t="s">
        <v>106</v>
      </c>
      <c r="B1852" s="57" t="s">
        <v>42</v>
      </c>
      <c r="C1852" s="58">
        <v>418705.48145100003</v>
      </c>
      <c r="D1852" s="57" t="s">
        <v>4</v>
      </c>
      <c r="E1852" s="57" t="s">
        <v>107</v>
      </c>
    </row>
    <row r="1853" spans="1:5" x14ac:dyDescent="0.25">
      <c r="A1853" s="57" t="s">
        <v>106</v>
      </c>
      <c r="B1853" s="57" t="s">
        <v>42</v>
      </c>
      <c r="C1853" s="58">
        <v>154846.698431</v>
      </c>
      <c r="D1853" s="57" t="s">
        <v>4</v>
      </c>
      <c r="E1853" s="57" t="s">
        <v>107</v>
      </c>
    </row>
    <row r="1854" spans="1:5" x14ac:dyDescent="0.25">
      <c r="A1854" s="57" t="s">
        <v>106</v>
      </c>
      <c r="B1854" s="57" t="s">
        <v>42</v>
      </c>
      <c r="C1854" s="58">
        <v>462793.91160200001</v>
      </c>
      <c r="D1854" s="57" t="s">
        <v>4</v>
      </c>
      <c r="E1854" s="57" t="s">
        <v>107</v>
      </c>
    </row>
    <row r="1855" spans="1:5" x14ac:dyDescent="0.25">
      <c r="A1855" s="57" t="s">
        <v>106</v>
      </c>
      <c r="B1855" s="57" t="s">
        <v>42</v>
      </c>
      <c r="C1855" s="58">
        <v>45820.287495899996</v>
      </c>
      <c r="D1855" s="57" t="s">
        <v>4</v>
      </c>
      <c r="E1855" s="57" t="s">
        <v>107</v>
      </c>
    </row>
    <row r="1856" spans="1:5" x14ac:dyDescent="0.25">
      <c r="A1856" s="57" t="s">
        <v>106</v>
      </c>
      <c r="B1856" s="57" t="s">
        <v>42</v>
      </c>
      <c r="C1856" s="58">
        <v>195338.99729699999</v>
      </c>
      <c r="D1856" s="57" t="s">
        <v>4</v>
      </c>
      <c r="E1856" s="57" t="s">
        <v>107</v>
      </c>
    </row>
    <row r="1857" spans="1:5" x14ac:dyDescent="0.25">
      <c r="A1857" s="57" t="s">
        <v>106</v>
      </c>
      <c r="B1857" s="57" t="s">
        <v>42</v>
      </c>
      <c r="C1857" s="58">
        <v>59148.072781399998</v>
      </c>
      <c r="D1857" s="57" t="s">
        <v>14</v>
      </c>
      <c r="E1857" s="57" t="s">
        <v>107</v>
      </c>
    </row>
    <row r="1858" spans="1:5" x14ac:dyDescent="0.25">
      <c r="A1858" s="57" t="s">
        <v>106</v>
      </c>
      <c r="B1858" s="57" t="s">
        <v>42</v>
      </c>
      <c r="C1858" s="58">
        <v>109453.066807</v>
      </c>
      <c r="D1858" s="57" t="s">
        <v>5</v>
      </c>
      <c r="E1858" s="57" t="s">
        <v>107</v>
      </c>
    </row>
    <row r="1859" spans="1:5" x14ac:dyDescent="0.25">
      <c r="A1859" s="57" t="s">
        <v>106</v>
      </c>
      <c r="B1859" s="57" t="s">
        <v>42</v>
      </c>
      <c r="C1859" s="58">
        <v>32072.121294799999</v>
      </c>
      <c r="D1859" s="57" t="s">
        <v>5</v>
      </c>
      <c r="E1859" s="57" t="s">
        <v>107</v>
      </c>
    </row>
    <row r="1860" spans="1:5" x14ac:dyDescent="0.25">
      <c r="A1860" s="57" t="s">
        <v>106</v>
      </c>
      <c r="B1860" s="57" t="s">
        <v>42</v>
      </c>
      <c r="C1860" s="58">
        <v>58987.533641900001</v>
      </c>
      <c r="D1860" s="57" t="s">
        <v>4</v>
      </c>
      <c r="E1860" s="57" t="s">
        <v>107</v>
      </c>
    </row>
    <row r="1861" spans="1:5" x14ac:dyDescent="0.25">
      <c r="A1861" s="57" t="s">
        <v>106</v>
      </c>
      <c r="B1861" s="57" t="s">
        <v>42</v>
      </c>
      <c r="C1861" s="58">
        <v>67287.043947300001</v>
      </c>
      <c r="D1861" s="57" t="s">
        <v>5</v>
      </c>
      <c r="E1861" s="57" t="s">
        <v>107</v>
      </c>
    </row>
    <row r="1862" spans="1:5" x14ac:dyDescent="0.25">
      <c r="A1862" s="57" t="s">
        <v>106</v>
      </c>
      <c r="B1862" s="57" t="s">
        <v>42</v>
      </c>
      <c r="C1862" s="58">
        <v>35267.966504999997</v>
      </c>
      <c r="D1862" s="57" t="s">
        <v>5</v>
      </c>
      <c r="E1862" s="57" t="s">
        <v>107</v>
      </c>
    </row>
    <row r="1863" spans="1:5" x14ac:dyDescent="0.25">
      <c r="A1863" s="57" t="s">
        <v>106</v>
      </c>
      <c r="B1863" s="57" t="s">
        <v>42</v>
      </c>
      <c r="C1863" s="58">
        <v>47891.456350699998</v>
      </c>
      <c r="D1863" s="57" t="s">
        <v>5</v>
      </c>
      <c r="E1863" s="57" t="s">
        <v>107</v>
      </c>
    </row>
    <row r="1864" spans="1:5" x14ac:dyDescent="0.25">
      <c r="A1864" s="57" t="s">
        <v>106</v>
      </c>
      <c r="B1864" s="57" t="s">
        <v>42</v>
      </c>
      <c r="C1864" s="58">
        <v>104759.071153</v>
      </c>
      <c r="D1864" s="57" t="s">
        <v>3</v>
      </c>
      <c r="E1864" s="57" t="s">
        <v>107</v>
      </c>
    </row>
    <row r="1865" spans="1:5" x14ac:dyDescent="0.25">
      <c r="A1865" s="57" t="s">
        <v>106</v>
      </c>
      <c r="B1865" s="57" t="s">
        <v>42</v>
      </c>
      <c r="C1865" s="58">
        <v>34009.596482000001</v>
      </c>
      <c r="D1865" s="57" t="s">
        <v>3</v>
      </c>
      <c r="E1865" s="57" t="s">
        <v>107</v>
      </c>
    </row>
    <row r="1866" spans="1:5" x14ac:dyDescent="0.25">
      <c r="A1866" s="57" t="s">
        <v>106</v>
      </c>
      <c r="B1866" s="57" t="s">
        <v>42</v>
      </c>
      <c r="C1866" s="58">
        <v>4897.79466727</v>
      </c>
      <c r="D1866" s="57" t="s">
        <v>14</v>
      </c>
      <c r="E1866" s="57" t="s">
        <v>106</v>
      </c>
    </row>
    <row r="1867" spans="1:5" x14ac:dyDescent="0.25">
      <c r="A1867" s="57" t="s">
        <v>106</v>
      </c>
      <c r="B1867" s="57" t="s">
        <v>42</v>
      </c>
      <c r="C1867" s="58">
        <v>1053080.9325999999</v>
      </c>
      <c r="D1867" s="57" t="s">
        <v>14</v>
      </c>
      <c r="E1867" s="57" t="s">
        <v>106</v>
      </c>
    </row>
    <row r="1868" spans="1:5" x14ac:dyDescent="0.25">
      <c r="A1868" s="57" t="s">
        <v>106</v>
      </c>
      <c r="B1868" s="57" t="s">
        <v>42</v>
      </c>
      <c r="C1868" s="58">
        <v>44649.990862799998</v>
      </c>
      <c r="D1868" s="57" t="s">
        <v>4</v>
      </c>
      <c r="E1868" s="57" t="s">
        <v>107</v>
      </c>
    </row>
    <row r="1869" spans="1:5" x14ac:dyDescent="0.25">
      <c r="A1869" s="57" t="s">
        <v>106</v>
      </c>
      <c r="B1869" s="57" t="s">
        <v>42</v>
      </c>
      <c r="C1869" s="58">
        <v>410604.21834299999</v>
      </c>
      <c r="D1869" s="57" t="s">
        <v>3</v>
      </c>
      <c r="E1869" s="57" t="s">
        <v>107</v>
      </c>
    </row>
    <row r="1870" spans="1:5" x14ac:dyDescent="0.25">
      <c r="A1870" s="57" t="s">
        <v>106</v>
      </c>
      <c r="B1870" s="57" t="s">
        <v>42</v>
      </c>
      <c r="C1870" s="58">
        <v>59292.458757300003</v>
      </c>
      <c r="D1870" s="57" t="s">
        <v>14</v>
      </c>
      <c r="E1870" s="57" t="s">
        <v>107</v>
      </c>
    </row>
    <row r="1871" spans="1:5" x14ac:dyDescent="0.25">
      <c r="A1871" s="57" t="s">
        <v>106</v>
      </c>
      <c r="B1871" s="57" t="s">
        <v>42</v>
      </c>
      <c r="C1871" s="58">
        <v>72804.050845299993</v>
      </c>
      <c r="D1871" s="57" t="s">
        <v>14</v>
      </c>
      <c r="E1871" s="57" t="s">
        <v>107</v>
      </c>
    </row>
    <row r="1872" spans="1:5" x14ac:dyDescent="0.25">
      <c r="A1872" s="57" t="s">
        <v>106</v>
      </c>
      <c r="B1872" s="57" t="s">
        <v>42</v>
      </c>
      <c r="C1872" s="58">
        <v>13376.9853657</v>
      </c>
      <c r="D1872" s="57" t="s">
        <v>14</v>
      </c>
      <c r="E1872" s="57" t="s">
        <v>107</v>
      </c>
    </row>
    <row r="1873" spans="1:5" x14ac:dyDescent="0.25">
      <c r="A1873" s="57" t="s">
        <v>106</v>
      </c>
      <c r="B1873" s="57" t="s">
        <v>42</v>
      </c>
      <c r="C1873" s="58">
        <v>177989.50253900001</v>
      </c>
      <c r="D1873" s="57" t="s">
        <v>14</v>
      </c>
      <c r="E1873" s="57" t="s">
        <v>107</v>
      </c>
    </row>
    <row r="1874" spans="1:5" x14ac:dyDescent="0.25">
      <c r="A1874" s="57" t="s">
        <v>106</v>
      </c>
      <c r="B1874" s="57" t="s">
        <v>42</v>
      </c>
      <c r="C1874" s="58">
        <v>309476.98550200003</v>
      </c>
      <c r="D1874" s="57" t="s">
        <v>14</v>
      </c>
      <c r="E1874" s="57" t="s">
        <v>107</v>
      </c>
    </row>
    <row r="1875" spans="1:5" x14ac:dyDescent="0.25">
      <c r="A1875" s="57" t="s">
        <v>106</v>
      </c>
      <c r="B1875" s="57" t="s">
        <v>42</v>
      </c>
      <c r="C1875" s="58">
        <v>18105.7978282</v>
      </c>
      <c r="D1875" s="57" t="s">
        <v>14</v>
      </c>
      <c r="E1875" s="57" t="s">
        <v>107</v>
      </c>
    </row>
    <row r="1876" spans="1:5" x14ac:dyDescent="0.25">
      <c r="A1876" s="57" t="s">
        <v>106</v>
      </c>
      <c r="B1876" s="57" t="s">
        <v>42</v>
      </c>
      <c r="C1876" s="58">
        <v>209408.298786</v>
      </c>
      <c r="D1876" s="57" t="s">
        <v>14</v>
      </c>
      <c r="E1876" s="57" t="s">
        <v>107</v>
      </c>
    </row>
    <row r="1877" spans="1:5" x14ac:dyDescent="0.25">
      <c r="A1877" s="57" t="s">
        <v>106</v>
      </c>
      <c r="B1877" s="57" t="s">
        <v>42</v>
      </c>
      <c r="C1877" s="58">
        <v>2787.55528319</v>
      </c>
      <c r="D1877" s="57" t="s">
        <v>14</v>
      </c>
      <c r="E1877" s="57" t="s">
        <v>107</v>
      </c>
    </row>
    <row r="1878" spans="1:5" x14ac:dyDescent="0.25">
      <c r="A1878" s="57" t="s">
        <v>106</v>
      </c>
      <c r="B1878" s="57" t="s">
        <v>42</v>
      </c>
      <c r="C1878" s="58">
        <v>99896.383979000006</v>
      </c>
      <c r="D1878" s="57" t="s">
        <v>14</v>
      </c>
      <c r="E1878" s="57" t="s">
        <v>107</v>
      </c>
    </row>
    <row r="1879" spans="1:5" x14ac:dyDescent="0.25">
      <c r="A1879" s="57" t="s">
        <v>106</v>
      </c>
      <c r="B1879" s="57" t="s">
        <v>42</v>
      </c>
      <c r="C1879" s="58">
        <v>7188.9597173299999</v>
      </c>
      <c r="D1879" s="57" t="s">
        <v>14</v>
      </c>
      <c r="E1879" s="57" t="s">
        <v>107</v>
      </c>
    </row>
    <row r="1880" spans="1:5" x14ac:dyDescent="0.25">
      <c r="A1880" s="57" t="s">
        <v>106</v>
      </c>
      <c r="B1880" s="57" t="s">
        <v>42</v>
      </c>
      <c r="C1880" s="58">
        <v>97214.7214007</v>
      </c>
      <c r="D1880" s="57" t="s">
        <v>14</v>
      </c>
      <c r="E1880" s="57" t="s">
        <v>107</v>
      </c>
    </row>
    <row r="1881" spans="1:5" x14ac:dyDescent="0.25">
      <c r="A1881" s="57" t="s">
        <v>106</v>
      </c>
      <c r="B1881" s="57" t="s">
        <v>42</v>
      </c>
      <c r="C1881" s="58">
        <v>120542.107211</v>
      </c>
      <c r="D1881" s="57" t="s">
        <v>14</v>
      </c>
      <c r="E1881" s="57" t="s">
        <v>107</v>
      </c>
    </row>
    <row r="1882" spans="1:5" x14ac:dyDescent="0.25">
      <c r="A1882" s="57" t="s">
        <v>106</v>
      </c>
      <c r="B1882" s="57" t="s">
        <v>42</v>
      </c>
      <c r="C1882" s="58">
        <v>22299.069178999998</v>
      </c>
      <c r="D1882" s="57" t="s">
        <v>14</v>
      </c>
      <c r="E1882" s="57" t="s">
        <v>107</v>
      </c>
    </row>
    <row r="1883" spans="1:5" x14ac:dyDescent="0.25">
      <c r="A1883" s="57" t="s">
        <v>106</v>
      </c>
      <c r="B1883" s="57" t="s">
        <v>42</v>
      </c>
      <c r="C1883" s="58">
        <v>73396.503358500006</v>
      </c>
      <c r="D1883" s="57" t="s">
        <v>14</v>
      </c>
      <c r="E1883" s="57" t="s">
        <v>107</v>
      </c>
    </row>
    <row r="1884" spans="1:5" x14ac:dyDescent="0.25">
      <c r="A1884" s="57" t="s">
        <v>106</v>
      </c>
      <c r="B1884" s="57" t="s">
        <v>42</v>
      </c>
      <c r="C1884" s="58">
        <v>126181.154511</v>
      </c>
      <c r="D1884" s="57" t="s">
        <v>14</v>
      </c>
      <c r="E1884" s="57" t="s">
        <v>107</v>
      </c>
    </row>
    <row r="1885" spans="1:5" x14ac:dyDescent="0.25">
      <c r="A1885" s="57" t="s">
        <v>106</v>
      </c>
      <c r="B1885" s="57" t="s">
        <v>42</v>
      </c>
      <c r="C1885" s="58">
        <v>4626338.3757800004</v>
      </c>
      <c r="D1885" s="57" t="s">
        <v>1</v>
      </c>
      <c r="E1885" s="57" t="s">
        <v>107</v>
      </c>
    </row>
    <row r="1886" spans="1:5" x14ac:dyDescent="0.25">
      <c r="A1886" s="57" t="s">
        <v>106</v>
      </c>
      <c r="B1886" s="57" t="s">
        <v>42</v>
      </c>
      <c r="C1886" s="58">
        <v>13670.571658299999</v>
      </c>
      <c r="D1886" s="57" t="s">
        <v>14</v>
      </c>
      <c r="E1886" s="57" t="s">
        <v>107</v>
      </c>
    </row>
    <row r="1887" spans="1:5" x14ac:dyDescent="0.25">
      <c r="A1887" s="57" t="s">
        <v>106</v>
      </c>
      <c r="B1887" s="57" t="s">
        <v>42</v>
      </c>
      <c r="C1887" s="58">
        <v>18318.503051799999</v>
      </c>
      <c r="D1887" s="57" t="s">
        <v>14</v>
      </c>
      <c r="E1887" s="57" t="s">
        <v>107</v>
      </c>
    </row>
    <row r="1888" spans="1:5" x14ac:dyDescent="0.25">
      <c r="A1888" s="57" t="s">
        <v>106</v>
      </c>
      <c r="B1888" s="57" t="s">
        <v>42</v>
      </c>
      <c r="C1888" s="58">
        <v>2491030.33629</v>
      </c>
      <c r="D1888" s="57" t="s">
        <v>1</v>
      </c>
      <c r="E1888" s="57" t="s">
        <v>107</v>
      </c>
    </row>
    <row r="1889" spans="1:5" x14ac:dyDescent="0.25">
      <c r="A1889" s="57" t="s">
        <v>106</v>
      </c>
      <c r="B1889" s="57" t="s">
        <v>42</v>
      </c>
      <c r="C1889" s="58">
        <v>8378894.8019399997</v>
      </c>
      <c r="D1889" s="57" t="s">
        <v>9</v>
      </c>
      <c r="E1889" s="57" t="s">
        <v>107</v>
      </c>
    </row>
    <row r="1890" spans="1:5" x14ac:dyDescent="0.25">
      <c r="A1890" s="57" t="s">
        <v>106</v>
      </c>
      <c r="B1890" s="57" t="s">
        <v>42</v>
      </c>
      <c r="C1890" s="58">
        <v>8340705.5584399998</v>
      </c>
      <c r="D1890" s="57" t="s">
        <v>9</v>
      </c>
      <c r="E1890" s="57" t="s">
        <v>106</v>
      </c>
    </row>
    <row r="1891" spans="1:5" x14ac:dyDescent="0.25">
      <c r="A1891" s="57" t="s">
        <v>106</v>
      </c>
      <c r="B1891" s="57" t="s">
        <v>43</v>
      </c>
      <c r="C1891" s="58">
        <v>104814.829681</v>
      </c>
      <c r="D1891" s="57" t="s">
        <v>9</v>
      </c>
      <c r="E1891" s="57" t="s">
        <v>107</v>
      </c>
    </row>
    <row r="1892" spans="1:5" x14ac:dyDescent="0.25">
      <c r="A1892" s="57" t="s">
        <v>106</v>
      </c>
      <c r="B1892" s="57" t="s">
        <v>43</v>
      </c>
      <c r="C1892" s="58">
        <v>69385.626478000006</v>
      </c>
      <c r="D1892" s="57" t="s">
        <v>6</v>
      </c>
      <c r="E1892" s="57" t="s">
        <v>107</v>
      </c>
    </row>
    <row r="1893" spans="1:5" x14ac:dyDescent="0.25">
      <c r="A1893" s="57" t="s">
        <v>106</v>
      </c>
      <c r="B1893" s="57" t="s">
        <v>43</v>
      </c>
      <c r="C1893" s="58">
        <v>121882.577152</v>
      </c>
      <c r="D1893" s="57" t="s">
        <v>3</v>
      </c>
      <c r="E1893" s="57" t="s">
        <v>107</v>
      </c>
    </row>
    <row r="1894" spans="1:5" x14ac:dyDescent="0.25">
      <c r="A1894" s="57" t="s">
        <v>106</v>
      </c>
      <c r="B1894" s="57" t="s">
        <v>43</v>
      </c>
      <c r="C1894" s="58">
        <v>527840.51051000005</v>
      </c>
      <c r="D1894" s="57" t="s">
        <v>15</v>
      </c>
      <c r="E1894" s="57" t="s">
        <v>107</v>
      </c>
    </row>
    <row r="1895" spans="1:5" x14ac:dyDescent="0.25">
      <c r="A1895" s="57" t="s">
        <v>106</v>
      </c>
      <c r="B1895" s="57" t="s">
        <v>43</v>
      </c>
      <c r="C1895" s="58">
        <v>179557.08376400001</v>
      </c>
      <c r="D1895" s="57" t="s">
        <v>11</v>
      </c>
      <c r="E1895" s="57" t="s">
        <v>107</v>
      </c>
    </row>
    <row r="1896" spans="1:5" x14ac:dyDescent="0.25">
      <c r="A1896" s="57" t="s">
        <v>106</v>
      </c>
      <c r="B1896" s="57" t="s">
        <v>43</v>
      </c>
      <c r="C1896" s="58">
        <v>1157077.8785900001</v>
      </c>
      <c r="D1896" s="57" t="s">
        <v>9</v>
      </c>
      <c r="E1896" s="57" t="s">
        <v>107</v>
      </c>
    </row>
    <row r="1897" spans="1:5" x14ac:dyDescent="0.25">
      <c r="A1897" s="57" t="s">
        <v>106</v>
      </c>
      <c r="B1897" s="57" t="s">
        <v>43</v>
      </c>
      <c r="C1897" s="58">
        <v>137704.51968600001</v>
      </c>
      <c r="D1897" s="57" t="s">
        <v>10</v>
      </c>
      <c r="E1897" s="57" t="s">
        <v>107</v>
      </c>
    </row>
    <row r="1898" spans="1:5" x14ac:dyDescent="0.25">
      <c r="A1898" s="57" t="s">
        <v>106</v>
      </c>
      <c r="B1898" s="57" t="s">
        <v>43</v>
      </c>
      <c r="C1898" s="58">
        <v>2881184.94784</v>
      </c>
      <c r="D1898" s="57" t="s">
        <v>6</v>
      </c>
      <c r="E1898" s="57" t="s">
        <v>107</v>
      </c>
    </row>
    <row r="1899" spans="1:5" x14ac:dyDescent="0.25">
      <c r="A1899" s="57" t="s">
        <v>106</v>
      </c>
      <c r="B1899" s="57" t="s">
        <v>43</v>
      </c>
      <c r="C1899" s="58">
        <v>3595021.2956099999</v>
      </c>
      <c r="D1899" s="57" t="s">
        <v>15</v>
      </c>
      <c r="E1899" s="57" t="s">
        <v>107</v>
      </c>
    </row>
    <row r="1900" spans="1:5" x14ac:dyDescent="0.25">
      <c r="A1900" s="57" t="s">
        <v>106</v>
      </c>
      <c r="B1900" s="57" t="s">
        <v>43</v>
      </c>
      <c r="C1900" s="58">
        <v>4553481.0915799998</v>
      </c>
      <c r="D1900" s="57" t="s">
        <v>15</v>
      </c>
      <c r="E1900" s="57" t="s">
        <v>107</v>
      </c>
    </row>
    <row r="1901" spans="1:5" x14ac:dyDescent="0.25">
      <c r="A1901" s="57" t="s">
        <v>106</v>
      </c>
      <c r="B1901" s="57" t="s">
        <v>43</v>
      </c>
      <c r="C1901" s="58">
        <v>141204.35633899999</v>
      </c>
      <c r="D1901" s="57" t="s">
        <v>14</v>
      </c>
      <c r="E1901" s="57" t="s">
        <v>107</v>
      </c>
    </row>
    <row r="1902" spans="1:5" x14ac:dyDescent="0.25">
      <c r="A1902" s="57" t="s">
        <v>106</v>
      </c>
      <c r="B1902" s="57" t="s">
        <v>43</v>
      </c>
      <c r="C1902" s="58">
        <v>415914.491178</v>
      </c>
      <c r="D1902" s="57" t="s">
        <v>14</v>
      </c>
      <c r="E1902" s="57" t="s">
        <v>107</v>
      </c>
    </row>
    <row r="1903" spans="1:5" x14ac:dyDescent="0.25">
      <c r="A1903" s="57" t="s">
        <v>106</v>
      </c>
      <c r="B1903" s="57" t="s">
        <v>43</v>
      </c>
      <c r="C1903" s="58">
        <v>891456.92591600004</v>
      </c>
      <c r="D1903" s="57" t="s">
        <v>3</v>
      </c>
      <c r="E1903" s="57" t="s">
        <v>107</v>
      </c>
    </row>
    <row r="1904" spans="1:5" x14ac:dyDescent="0.25">
      <c r="A1904" s="57" t="s">
        <v>106</v>
      </c>
      <c r="B1904" s="57" t="s">
        <v>43</v>
      </c>
      <c r="C1904" s="58">
        <v>423808.63887099997</v>
      </c>
      <c r="D1904" s="57" t="s">
        <v>10</v>
      </c>
      <c r="E1904" s="57" t="s">
        <v>107</v>
      </c>
    </row>
    <row r="1905" spans="1:5" x14ac:dyDescent="0.25">
      <c r="A1905" s="57" t="s">
        <v>106</v>
      </c>
      <c r="B1905" s="57" t="s">
        <v>43</v>
      </c>
      <c r="C1905" s="58">
        <v>98230.689556500001</v>
      </c>
      <c r="D1905" s="57" t="s">
        <v>10</v>
      </c>
      <c r="E1905" s="57" t="s">
        <v>107</v>
      </c>
    </row>
    <row r="1906" spans="1:5" x14ac:dyDescent="0.25">
      <c r="A1906" s="57" t="s">
        <v>106</v>
      </c>
      <c r="B1906" s="57" t="s">
        <v>43</v>
      </c>
      <c r="C1906" s="58">
        <v>752035.61682200001</v>
      </c>
      <c r="D1906" s="57" t="s">
        <v>14</v>
      </c>
      <c r="E1906" s="57" t="s">
        <v>107</v>
      </c>
    </row>
    <row r="1907" spans="1:5" x14ac:dyDescent="0.25">
      <c r="A1907" s="57" t="s">
        <v>106</v>
      </c>
      <c r="B1907" s="57" t="s">
        <v>43</v>
      </c>
      <c r="C1907" s="58">
        <v>436719.27685000002</v>
      </c>
      <c r="D1907" s="57" t="s">
        <v>6</v>
      </c>
      <c r="E1907" s="57" t="s">
        <v>107</v>
      </c>
    </row>
    <row r="1908" spans="1:5" x14ac:dyDescent="0.25">
      <c r="A1908" s="57" t="s">
        <v>106</v>
      </c>
      <c r="B1908" s="57" t="s">
        <v>43</v>
      </c>
      <c r="C1908" s="58">
        <v>608336.91861699999</v>
      </c>
      <c r="D1908" s="57" t="s">
        <v>12</v>
      </c>
      <c r="E1908" s="57" t="s">
        <v>107</v>
      </c>
    </row>
    <row r="1909" spans="1:5" x14ac:dyDescent="0.25">
      <c r="A1909" s="57" t="s">
        <v>106</v>
      </c>
      <c r="B1909" s="57" t="s">
        <v>43</v>
      </c>
      <c r="C1909" s="58">
        <v>47712346.063000001</v>
      </c>
      <c r="D1909" s="57" t="s">
        <v>15</v>
      </c>
      <c r="E1909" s="57" t="s">
        <v>107</v>
      </c>
    </row>
    <row r="1910" spans="1:5" x14ac:dyDescent="0.25">
      <c r="A1910" s="57" t="s">
        <v>106</v>
      </c>
      <c r="B1910" s="57" t="s">
        <v>43</v>
      </c>
      <c r="C1910" s="58">
        <v>156462.53468800001</v>
      </c>
      <c r="D1910" s="57" t="s">
        <v>14</v>
      </c>
      <c r="E1910" s="57" t="s">
        <v>107</v>
      </c>
    </row>
    <row r="1911" spans="1:5" x14ac:dyDescent="0.25">
      <c r="A1911" s="57" t="s">
        <v>106</v>
      </c>
      <c r="B1911" s="57" t="s">
        <v>43</v>
      </c>
      <c r="C1911" s="58">
        <v>149119769.44800001</v>
      </c>
      <c r="D1911" s="57" t="s">
        <v>15</v>
      </c>
      <c r="E1911" s="57" t="s">
        <v>107</v>
      </c>
    </row>
    <row r="1912" spans="1:5" x14ac:dyDescent="0.25">
      <c r="A1912" s="57" t="s">
        <v>106</v>
      </c>
      <c r="B1912" s="57" t="s">
        <v>43</v>
      </c>
      <c r="C1912" s="58">
        <v>106492.608352</v>
      </c>
      <c r="D1912" s="57" t="s">
        <v>14</v>
      </c>
      <c r="E1912" s="57" t="s">
        <v>107</v>
      </c>
    </row>
    <row r="1913" spans="1:5" x14ac:dyDescent="0.25">
      <c r="A1913" s="57" t="s">
        <v>106</v>
      </c>
      <c r="B1913" s="57" t="s">
        <v>43</v>
      </c>
      <c r="C1913" s="58">
        <v>4164779.23575</v>
      </c>
      <c r="D1913" s="57" t="s">
        <v>15</v>
      </c>
      <c r="E1913" s="57" t="s">
        <v>107</v>
      </c>
    </row>
    <row r="1914" spans="1:5" x14ac:dyDescent="0.25">
      <c r="A1914" s="57" t="s">
        <v>106</v>
      </c>
      <c r="B1914" s="57" t="s">
        <v>43</v>
      </c>
      <c r="C1914" s="58">
        <v>8800707.5365399998</v>
      </c>
      <c r="D1914" s="57" t="s">
        <v>15</v>
      </c>
      <c r="E1914" s="57" t="s">
        <v>107</v>
      </c>
    </row>
    <row r="1915" spans="1:5" x14ac:dyDescent="0.25">
      <c r="A1915" s="57" t="s">
        <v>106</v>
      </c>
      <c r="B1915" s="57" t="s">
        <v>43</v>
      </c>
      <c r="C1915" s="58">
        <v>721536.11993100005</v>
      </c>
      <c r="D1915" s="57" t="s">
        <v>15</v>
      </c>
      <c r="E1915" s="57" t="s">
        <v>107</v>
      </c>
    </row>
    <row r="1916" spans="1:5" x14ac:dyDescent="0.25">
      <c r="A1916" s="57" t="s">
        <v>106</v>
      </c>
      <c r="B1916" s="57" t="s">
        <v>43</v>
      </c>
      <c r="C1916" s="58">
        <v>16441.983219900001</v>
      </c>
      <c r="D1916" s="57" t="s">
        <v>14</v>
      </c>
      <c r="E1916" s="57" t="s">
        <v>107</v>
      </c>
    </row>
    <row r="1917" spans="1:5" x14ac:dyDescent="0.25">
      <c r="A1917" s="57" t="s">
        <v>106</v>
      </c>
      <c r="B1917" s="57" t="s">
        <v>43</v>
      </c>
      <c r="C1917" s="58">
        <v>2984319.8267899998</v>
      </c>
      <c r="D1917" s="57" t="s">
        <v>12</v>
      </c>
      <c r="E1917" s="57" t="s">
        <v>107</v>
      </c>
    </row>
    <row r="1918" spans="1:5" x14ac:dyDescent="0.25">
      <c r="A1918" s="57" t="s">
        <v>106</v>
      </c>
      <c r="B1918" s="57" t="s">
        <v>43</v>
      </c>
      <c r="C1918" s="58">
        <v>518631.98216000001</v>
      </c>
      <c r="D1918" s="57" t="s">
        <v>12</v>
      </c>
      <c r="E1918" s="57" t="s">
        <v>107</v>
      </c>
    </row>
    <row r="1919" spans="1:5" x14ac:dyDescent="0.25">
      <c r="A1919" s="57" t="s">
        <v>106</v>
      </c>
      <c r="B1919" s="57" t="s">
        <v>43</v>
      </c>
      <c r="C1919" s="58">
        <v>240673.894611</v>
      </c>
      <c r="D1919" s="57" t="s">
        <v>3</v>
      </c>
      <c r="E1919" s="57" t="s">
        <v>107</v>
      </c>
    </row>
    <row r="1920" spans="1:5" x14ac:dyDescent="0.25">
      <c r="A1920" s="57" t="s">
        <v>106</v>
      </c>
      <c r="B1920" s="57" t="s">
        <v>43</v>
      </c>
      <c r="C1920" s="58">
        <v>191885.204868</v>
      </c>
      <c r="D1920" s="57" t="s">
        <v>6</v>
      </c>
      <c r="E1920" s="57" t="s">
        <v>107</v>
      </c>
    </row>
    <row r="1921" spans="1:5" x14ac:dyDescent="0.25">
      <c r="A1921" s="57" t="s">
        <v>106</v>
      </c>
      <c r="B1921" s="57" t="s">
        <v>43</v>
      </c>
      <c r="C1921" s="58">
        <v>540186.75251100003</v>
      </c>
      <c r="D1921" s="57" t="s">
        <v>3</v>
      </c>
      <c r="E1921" s="57" t="s">
        <v>107</v>
      </c>
    </row>
    <row r="1922" spans="1:5" x14ac:dyDescent="0.25">
      <c r="A1922" s="57" t="s">
        <v>106</v>
      </c>
      <c r="B1922" s="57" t="s">
        <v>43</v>
      </c>
      <c r="C1922" s="58">
        <v>25428763.994399998</v>
      </c>
      <c r="D1922" s="57" t="s">
        <v>3</v>
      </c>
      <c r="E1922" s="57" t="s">
        <v>107</v>
      </c>
    </row>
    <row r="1923" spans="1:5" x14ac:dyDescent="0.25">
      <c r="A1923" s="57" t="s">
        <v>106</v>
      </c>
      <c r="B1923" s="57" t="s">
        <v>43</v>
      </c>
      <c r="C1923" s="58">
        <v>18593867.057300001</v>
      </c>
      <c r="D1923" s="57" t="s">
        <v>2</v>
      </c>
      <c r="E1923" s="57" t="s">
        <v>107</v>
      </c>
    </row>
    <row r="1924" spans="1:5" x14ac:dyDescent="0.25">
      <c r="A1924" s="57" t="s">
        <v>106</v>
      </c>
      <c r="B1924" s="57" t="s">
        <v>43</v>
      </c>
      <c r="C1924" s="58">
        <v>104783689.38</v>
      </c>
      <c r="D1924" s="57" t="s">
        <v>0</v>
      </c>
      <c r="E1924" s="57" t="s">
        <v>107</v>
      </c>
    </row>
    <row r="1925" spans="1:5" x14ac:dyDescent="0.25">
      <c r="A1925" s="57" t="s">
        <v>106</v>
      </c>
      <c r="B1925" s="57" t="s">
        <v>43</v>
      </c>
      <c r="C1925" s="58">
        <v>109863904.875</v>
      </c>
      <c r="D1925" s="57" t="s">
        <v>15</v>
      </c>
      <c r="E1925" s="57" t="s">
        <v>107</v>
      </c>
    </row>
    <row r="1926" spans="1:5" x14ac:dyDescent="0.25">
      <c r="A1926" s="57" t="s">
        <v>106</v>
      </c>
      <c r="B1926" s="57" t="s">
        <v>43</v>
      </c>
      <c r="C1926" s="58">
        <v>2404089.0597799998</v>
      </c>
      <c r="D1926" s="57" t="s">
        <v>3</v>
      </c>
      <c r="E1926" s="57" t="s">
        <v>107</v>
      </c>
    </row>
    <row r="1927" spans="1:5" x14ac:dyDescent="0.25">
      <c r="A1927" s="57" t="s">
        <v>106</v>
      </c>
      <c r="B1927" s="57" t="s">
        <v>43</v>
      </c>
      <c r="C1927" s="58">
        <v>141977.578186</v>
      </c>
      <c r="D1927" s="57" t="s">
        <v>14</v>
      </c>
      <c r="E1927" s="57" t="s">
        <v>107</v>
      </c>
    </row>
    <row r="1928" spans="1:5" x14ac:dyDescent="0.25">
      <c r="A1928" s="57" t="s">
        <v>106</v>
      </c>
      <c r="B1928" s="57" t="s">
        <v>43</v>
      </c>
      <c r="C1928" s="58">
        <v>1996428.9496899999</v>
      </c>
      <c r="D1928" s="57" t="s">
        <v>2</v>
      </c>
      <c r="E1928" s="57" t="s">
        <v>107</v>
      </c>
    </row>
    <row r="1929" spans="1:5" x14ac:dyDescent="0.25">
      <c r="A1929" s="57" t="s">
        <v>106</v>
      </c>
      <c r="B1929" s="57" t="s">
        <v>43</v>
      </c>
      <c r="C1929" s="58">
        <v>10378.57539</v>
      </c>
      <c r="D1929" s="57" t="s">
        <v>15</v>
      </c>
      <c r="E1929" s="57" t="s">
        <v>107</v>
      </c>
    </row>
    <row r="1930" spans="1:5" x14ac:dyDescent="0.25">
      <c r="A1930" s="57" t="s">
        <v>106</v>
      </c>
      <c r="B1930" s="57" t="s">
        <v>43</v>
      </c>
      <c r="C1930" s="58">
        <v>393090.424704</v>
      </c>
      <c r="D1930" s="57" t="s">
        <v>10</v>
      </c>
      <c r="E1930" s="57" t="s">
        <v>107</v>
      </c>
    </row>
    <row r="1931" spans="1:5" x14ac:dyDescent="0.25">
      <c r="A1931" s="57" t="s">
        <v>106</v>
      </c>
      <c r="B1931" s="57" t="s">
        <v>43</v>
      </c>
      <c r="C1931" s="58">
        <v>201047.91111399999</v>
      </c>
      <c r="D1931" s="57" t="s">
        <v>10</v>
      </c>
      <c r="E1931" s="57" t="s">
        <v>107</v>
      </c>
    </row>
    <row r="1932" spans="1:5" x14ac:dyDescent="0.25">
      <c r="A1932" s="57" t="s">
        <v>106</v>
      </c>
      <c r="B1932" s="57" t="s">
        <v>43</v>
      </c>
      <c r="C1932" s="58">
        <v>37893.926888000002</v>
      </c>
      <c r="D1932" s="57" t="s">
        <v>14</v>
      </c>
      <c r="E1932" s="57" t="s">
        <v>107</v>
      </c>
    </row>
    <row r="1933" spans="1:5" x14ac:dyDescent="0.25">
      <c r="A1933" s="57" t="s">
        <v>106</v>
      </c>
      <c r="B1933" s="57" t="s">
        <v>43</v>
      </c>
      <c r="C1933" s="58">
        <v>14364.1950557</v>
      </c>
      <c r="D1933" s="57" t="s">
        <v>14</v>
      </c>
      <c r="E1933" s="57" t="s">
        <v>107</v>
      </c>
    </row>
    <row r="1934" spans="1:5" x14ac:dyDescent="0.25">
      <c r="A1934" s="57" t="s">
        <v>106</v>
      </c>
      <c r="B1934" s="57" t="s">
        <v>43</v>
      </c>
      <c r="C1934" s="58">
        <v>13505.94887</v>
      </c>
      <c r="D1934" s="57" t="s">
        <v>14</v>
      </c>
      <c r="E1934" s="57" t="s">
        <v>107</v>
      </c>
    </row>
    <row r="1935" spans="1:5" x14ac:dyDescent="0.25">
      <c r="A1935" s="57" t="s">
        <v>106</v>
      </c>
      <c r="B1935" s="57" t="s">
        <v>43</v>
      </c>
      <c r="C1935" s="58">
        <v>3186.8540607099999</v>
      </c>
      <c r="D1935" s="57" t="s">
        <v>14</v>
      </c>
      <c r="E1935" s="57" t="s">
        <v>107</v>
      </c>
    </row>
    <row r="1936" spans="1:5" x14ac:dyDescent="0.25">
      <c r="A1936" s="57" t="s">
        <v>106</v>
      </c>
      <c r="B1936" s="57" t="s">
        <v>43</v>
      </c>
      <c r="C1936" s="58">
        <v>20069.587292100001</v>
      </c>
      <c r="D1936" s="57" t="s">
        <v>14</v>
      </c>
      <c r="E1936" s="57" t="s">
        <v>107</v>
      </c>
    </row>
    <row r="1937" spans="1:5" x14ac:dyDescent="0.25">
      <c r="A1937" s="57" t="s">
        <v>106</v>
      </c>
      <c r="B1937" s="57" t="s">
        <v>43</v>
      </c>
      <c r="C1937" s="58">
        <v>204903.22129700001</v>
      </c>
      <c r="D1937" s="57" t="s">
        <v>14</v>
      </c>
      <c r="E1937" s="57" t="s">
        <v>107</v>
      </c>
    </row>
    <row r="1938" spans="1:5" x14ac:dyDescent="0.25">
      <c r="A1938" s="57" t="s">
        <v>106</v>
      </c>
      <c r="B1938" s="57" t="s">
        <v>43</v>
      </c>
      <c r="C1938" s="58">
        <v>51428.055140700002</v>
      </c>
      <c r="D1938" s="57" t="s">
        <v>14</v>
      </c>
      <c r="E1938" s="57" t="s">
        <v>107</v>
      </c>
    </row>
    <row r="1939" spans="1:5" x14ac:dyDescent="0.25">
      <c r="A1939" s="57" t="s">
        <v>106</v>
      </c>
      <c r="B1939" s="57" t="s">
        <v>43</v>
      </c>
      <c r="C1939" s="58">
        <v>16029.7065346</v>
      </c>
      <c r="D1939" s="57" t="s">
        <v>14</v>
      </c>
      <c r="E1939" s="57" t="s">
        <v>107</v>
      </c>
    </row>
    <row r="1940" spans="1:5" x14ac:dyDescent="0.25">
      <c r="A1940" s="57" t="s">
        <v>106</v>
      </c>
      <c r="B1940" s="57" t="s">
        <v>43</v>
      </c>
      <c r="C1940" s="58">
        <v>13640143.6402</v>
      </c>
      <c r="D1940" s="57" t="s">
        <v>3</v>
      </c>
      <c r="E1940" s="57" t="s">
        <v>107</v>
      </c>
    </row>
    <row r="1941" spans="1:5" x14ac:dyDescent="0.25">
      <c r="A1941" s="57" t="s">
        <v>106</v>
      </c>
      <c r="B1941" s="57" t="s">
        <v>43</v>
      </c>
      <c r="C1941" s="58">
        <v>7110058.6630600002</v>
      </c>
      <c r="D1941" s="57" t="s">
        <v>1</v>
      </c>
      <c r="E1941" s="57" t="s">
        <v>107</v>
      </c>
    </row>
    <row r="1942" spans="1:5" x14ac:dyDescent="0.25">
      <c r="A1942" s="57" t="s">
        <v>106</v>
      </c>
      <c r="B1942" s="57" t="s">
        <v>43</v>
      </c>
      <c r="C1942" s="58">
        <v>13768.4776348</v>
      </c>
      <c r="D1942" s="57" t="s">
        <v>12</v>
      </c>
      <c r="E1942" s="57" t="s">
        <v>107</v>
      </c>
    </row>
    <row r="1943" spans="1:5" x14ac:dyDescent="0.25">
      <c r="A1943" s="57" t="s">
        <v>106</v>
      </c>
      <c r="B1943" s="57" t="s">
        <v>43</v>
      </c>
      <c r="C1943" s="58">
        <v>37123.6918888</v>
      </c>
      <c r="D1943" s="57" t="s">
        <v>14</v>
      </c>
      <c r="E1943" s="57" t="s">
        <v>107</v>
      </c>
    </row>
    <row r="1944" spans="1:5" x14ac:dyDescent="0.25">
      <c r="A1944" s="57" t="s">
        <v>106</v>
      </c>
      <c r="B1944" s="57" t="s">
        <v>43</v>
      </c>
      <c r="C1944" s="58">
        <v>399096.08096499997</v>
      </c>
      <c r="D1944" s="57" t="s">
        <v>15</v>
      </c>
      <c r="E1944" s="57" t="s">
        <v>107</v>
      </c>
    </row>
    <row r="1945" spans="1:5" x14ac:dyDescent="0.25">
      <c r="A1945" s="57" t="s">
        <v>106</v>
      </c>
      <c r="B1945" s="57" t="s">
        <v>44</v>
      </c>
      <c r="C1945" s="58">
        <v>941156945.70599997</v>
      </c>
      <c r="D1945" s="57" t="s">
        <v>15</v>
      </c>
      <c r="E1945" s="57" t="s">
        <v>106</v>
      </c>
    </row>
    <row r="1946" spans="1:5" x14ac:dyDescent="0.25">
      <c r="A1946" s="57" t="s">
        <v>106</v>
      </c>
      <c r="B1946" s="57" t="s">
        <v>44</v>
      </c>
      <c r="C1946" s="58">
        <v>301952670.60799998</v>
      </c>
      <c r="D1946" s="57" t="s">
        <v>15</v>
      </c>
      <c r="E1946" s="57" t="s">
        <v>107</v>
      </c>
    </row>
    <row r="1947" spans="1:5" x14ac:dyDescent="0.25">
      <c r="A1947" s="57" t="s">
        <v>106</v>
      </c>
      <c r="B1947" s="57" t="s">
        <v>44</v>
      </c>
      <c r="C1947" s="58">
        <v>5609422.0294700004</v>
      </c>
      <c r="D1947" s="57" t="s">
        <v>2</v>
      </c>
      <c r="E1947" s="57" t="s">
        <v>107</v>
      </c>
    </row>
    <row r="1948" spans="1:5" x14ac:dyDescent="0.25">
      <c r="A1948" s="57" t="s">
        <v>106</v>
      </c>
      <c r="B1948" s="57" t="s">
        <v>44</v>
      </c>
      <c r="C1948" s="58">
        <v>117977561.59299999</v>
      </c>
      <c r="D1948" s="57" t="s">
        <v>15</v>
      </c>
      <c r="E1948" s="57" t="s">
        <v>107</v>
      </c>
    </row>
    <row r="1949" spans="1:5" x14ac:dyDescent="0.25">
      <c r="A1949" s="57" t="s">
        <v>106</v>
      </c>
      <c r="B1949" s="57" t="s">
        <v>44</v>
      </c>
      <c r="C1949" s="58">
        <v>553600.93412500003</v>
      </c>
      <c r="D1949" s="57" t="s">
        <v>4</v>
      </c>
      <c r="E1949" s="57" t="s">
        <v>107</v>
      </c>
    </row>
    <row r="1950" spans="1:5" x14ac:dyDescent="0.25">
      <c r="A1950" s="57" t="s">
        <v>106</v>
      </c>
      <c r="B1950" s="57" t="s">
        <v>44</v>
      </c>
      <c r="C1950" s="58">
        <v>384214.86896200001</v>
      </c>
      <c r="D1950" s="57" t="s">
        <v>6</v>
      </c>
      <c r="E1950" s="57" t="s">
        <v>107</v>
      </c>
    </row>
    <row r="1951" spans="1:5" x14ac:dyDescent="0.25">
      <c r="A1951" s="57" t="s">
        <v>106</v>
      </c>
      <c r="B1951" s="57" t="s">
        <v>44</v>
      </c>
      <c r="C1951" s="58">
        <v>11870.0022677</v>
      </c>
      <c r="D1951" s="57" t="s">
        <v>6</v>
      </c>
      <c r="E1951" s="57" t="s">
        <v>106</v>
      </c>
    </row>
    <row r="1952" spans="1:5" x14ac:dyDescent="0.25">
      <c r="A1952" s="57" t="s">
        <v>106</v>
      </c>
      <c r="B1952" s="57" t="s">
        <v>44</v>
      </c>
      <c r="C1952" s="58">
        <v>77633570.300899997</v>
      </c>
      <c r="D1952" s="57" t="s">
        <v>4</v>
      </c>
      <c r="E1952" s="57" t="s">
        <v>107</v>
      </c>
    </row>
    <row r="1953" spans="1:5" x14ac:dyDescent="0.25">
      <c r="A1953" s="57" t="s">
        <v>106</v>
      </c>
      <c r="B1953" s="57" t="s">
        <v>44</v>
      </c>
      <c r="C1953" s="58">
        <v>2756034.0694599999</v>
      </c>
      <c r="D1953" s="57" t="s">
        <v>3</v>
      </c>
      <c r="E1953" s="57" t="s">
        <v>107</v>
      </c>
    </row>
    <row r="1954" spans="1:5" x14ac:dyDescent="0.25">
      <c r="A1954" s="57" t="s">
        <v>106</v>
      </c>
      <c r="B1954" s="57" t="s">
        <v>44</v>
      </c>
      <c r="C1954" s="58">
        <v>2412315.3781300001</v>
      </c>
      <c r="D1954" s="57" t="s">
        <v>5</v>
      </c>
      <c r="E1954" s="57" t="s">
        <v>107</v>
      </c>
    </row>
    <row r="1955" spans="1:5" x14ac:dyDescent="0.25">
      <c r="A1955" s="57" t="s">
        <v>106</v>
      </c>
      <c r="B1955" s="57" t="s">
        <v>44</v>
      </c>
      <c r="C1955" s="58">
        <v>6881840.6532899998</v>
      </c>
      <c r="D1955" s="57" t="s">
        <v>2</v>
      </c>
      <c r="E1955" s="57" t="s">
        <v>107</v>
      </c>
    </row>
    <row r="1956" spans="1:5" x14ac:dyDescent="0.25">
      <c r="A1956" s="57" t="s">
        <v>106</v>
      </c>
      <c r="B1956" s="57" t="s">
        <v>44</v>
      </c>
      <c r="C1956" s="58">
        <v>527806.51669299998</v>
      </c>
      <c r="D1956" s="57" t="s">
        <v>5</v>
      </c>
      <c r="E1956" s="57" t="s">
        <v>107</v>
      </c>
    </row>
    <row r="1957" spans="1:5" x14ac:dyDescent="0.25">
      <c r="A1957" s="57" t="s">
        <v>106</v>
      </c>
      <c r="B1957" s="57" t="s">
        <v>44</v>
      </c>
      <c r="C1957" s="58">
        <v>273535.40007600002</v>
      </c>
      <c r="D1957" s="57" t="s">
        <v>5</v>
      </c>
      <c r="E1957" s="57" t="s">
        <v>107</v>
      </c>
    </row>
    <row r="1958" spans="1:5" x14ac:dyDescent="0.25">
      <c r="A1958" s="57" t="s">
        <v>106</v>
      </c>
      <c r="B1958" s="57" t="s">
        <v>44</v>
      </c>
      <c r="C1958" s="58">
        <v>7034159.2037599999</v>
      </c>
      <c r="D1958" s="57" t="s">
        <v>2</v>
      </c>
      <c r="E1958" s="57" t="s">
        <v>107</v>
      </c>
    </row>
    <row r="1959" spans="1:5" x14ac:dyDescent="0.25">
      <c r="A1959" s="57" t="s">
        <v>106</v>
      </c>
      <c r="B1959" s="57" t="s">
        <v>44</v>
      </c>
      <c r="C1959" s="58">
        <v>18257681.470400002</v>
      </c>
      <c r="D1959" s="57" t="s">
        <v>2</v>
      </c>
      <c r="E1959" s="57" t="s">
        <v>107</v>
      </c>
    </row>
    <row r="1960" spans="1:5" x14ac:dyDescent="0.25">
      <c r="A1960" s="57" t="s">
        <v>106</v>
      </c>
      <c r="B1960" s="57" t="s">
        <v>44</v>
      </c>
      <c r="C1960" s="58">
        <v>37540646.288999997</v>
      </c>
      <c r="D1960" s="57" t="s">
        <v>4</v>
      </c>
      <c r="E1960" s="57" t="s">
        <v>107</v>
      </c>
    </row>
    <row r="1961" spans="1:5" x14ac:dyDescent="0.25">
      <c r="A1961" s="57" t="s">
        <v>106</v>
      </c>
      <c r="B1961" s="57" t="s">
        <v>44</v>
      </c>
      <c r="C1961" s="58">
        <v>1094833.5351199999</v>
      </c>
      <c r="D1961" s="57" t="s">
        <v>4</v>
      </c>
      <c r="E1961" s="57" t="s">
        <v>107</v>
      </c>
    </row>
    <row r="1962" spans="1:5" x14ac:dyDescent="0.25">
      <c r="A1962" s="57" t="s">
        <v>106</v>
      </c>
      <c r="B1962" s="57" t="s">
        <v>44</v>
      </c>
      <c r="C1962" s="58">
        <v>3529355.25972</v>
      </c>
      <c r="D1962" s="57" t="s">
        <v>4</v>
      </c>
      <c r="E1962" s="57" t="s">
        <v>107</v>
      </c>
    </row>
    <row r="1963" spans="1:5" x14ac:dyDescent="0.25">
      <c r="A1963" s="57" t="s">
        <v>106</v>
      </c>
      <c r="B1963" s="57" t="s">
        <v>44</v>
      </c>
      <c r="C1963" s="58">
        <v>862246.87982399995</v>
      </c>
      <c r="D1963" s="57" t="s">
        <v>5</v>
      </c>
      <c r="E1963" s="57" t="s">
        <v>107</v>
      </c>
    </row>
    <row r="1964" spans="1:5" x14ac:dyDescent="0.25">
      <c r="A1964" s="57" t="s">
        <v>106</v>
      </c>
      <c r="B1964" s="57" t="s">
        <v>44</v>
      </c>
      <c r="C1964" s="58">
        <v>59405.8169251</v>
      </c>
      <c r="D1964" s="57" t="s">
        <v>5</v>
      </c>
      <c r="E1964" s="57" t="s">
        <v>107</v>
      </c>
    </row>
    <row r="1965" spans="1:5" x14ac:dyDescent="0.25">
      <c r="A1965" s="57" t="s">
        <v>106</v>
      </c>
      <c r="B1965" s="57" t="s">
        <v>44</v>
      </c>
      <c r="C1965" s="58">
        <v>1679400.1933800001</v>
      </c>
      <c r="D1965" s="57" t="s">
        <v>5</v>
      </c>
      <c r="E1965" s="57" t="s">
        <v>107</v>
      </c>
    </row>
    <row r="1966" spans="1:5" x14ac:dyDescent="0.25">
      <c r="A1966" s="57" t="s">
        <v>106</v>
      </c>
      <c r="B1966" s="57" t="s">
        <v>44</v>
      </c>
      <c r="C1966" s="58">
        <v>3577245.6734799999</v>
      </c>
      <c r="D1966" s="57" t="s">
        <v>2</v>
      </c>
      <c r="E1966" s="57" t="s">
        <v>107</v>
      </c>
    </row>
    <row r="1967" spans="1:5" x14ac:dyDescent="0.25">
      <c r="A1967" s="57" t="s">
        <v>106</v>
      </c>
      <c r="B1967" s="57" t="s">
        <v>44</v>
      </c>
      <c r="C1967" s="58">
        <v>1044534.50991</v>
      </c>
      <c r="D1967" s="57" t="s">
        <v>4</v>
      </c>
      <c r="E1967" s="57" t="s">
        <v>107</v>
      </c>
    </row>
    <row r="1968" spans="1:5" x14ac:dyDescent="0.25">
      <c r="A1968" s="57" t="s">
        <v>106</v>
      </c>
      <c r="B1968" s="57" t="s">
        <v>44</v>
      </c>
      <c r="C1968" s="58">
        <v>94089618.297099993</v>
      </c>
      <c r="D1968" s="57" t="s">
        <v>4</v>
      </c>
      <c r="E1968" s="57" t="s">
        <v>107</v>
      </c>
    </row>
    <row r="1969" spans="1:5" x14ac:dyDescent="0.25">
      <c r="A1969" s="57" t="s">
        <v>106</v>
      </c>
      <c r="B1969" s="57" t="s">
        <v>44</v>
      </c>
      <c r="C1969" s="58">
        <v>182921111.736</v>
      </c>
      <c r="D1969" s="57" t="s">
        <v>4</v>
      </c>
      <c r="E1969" s="57" t="s">
        <v>107</v>
      </c>
    </row>
    <row r="1970" spans="1:5" x14ac:dyDescent="0.25">
      <c r="A1970" s="57" t="s">
        <v>106</v>
      </c>
      <c r="B1970" s="57" t="s">
        <v>44</v>
      </c>
      <c r="C1970" s="58">
        <v>3632192.94239</v>
      </c>
      <c r="D1970" s="57" t="s">
        <v>4</v>
      </c>
      <c r="E1970" s="57" t="s">
        <v>107</v>
      </c>
    </row>
    <row r="1971" spans="1:5" x14ac:dyDescent="0.25">
      <c r="A1971" s="57" t="s">
        <v>106</v>
      </c>
      <c r="B1971" s="57" t="s">
        <v>44</v>
      </c>
      <c r="C1971" s="58">
        <v>122266.062322</v>
      </c>
      <c r="D1971" s="57" t="s">
        <v>4</v>
      </c>
      <c r="E1971" s="57" t="s">
        <v>107</v>
      </c>
    </row>
    <row r="1972" spans="1:5" x14ac:dyDescent="0.25">
      <c r="A1972" s="57" t="s">
        <v>106</v>
      </c>
      <c r="B1972" s="57" t="s">
        <v>44</v>
      </c>
      <c r="C1972" s="58">
        <v>930184.13676899998</v>
      </c>
      <c r="D1972" s="57" t="s">
        <v>4</v>
      </c>
      <c r="E1972" s="57" t="s">
        <v>107</v>
      </c>
    </row>
    <row r="1973" spans="1:5" x14ac:dyDescent="0.25">
      <c r="A1973" s="57" t="s">
        <v>106</v>
      </c>
      <c r="B1973" s="57" t="s">
        <v>44</v>
      </c>
      <c r="C1973" s="58">
        <v>1948043.6458099999</v>
      </c>
      <c r="D1973" s="57" t="s">
        <v>4</v>
      </c>
      <c r="E1973" s="57" t="s">
        <v>107</v>
      </c>
    </row>
    <row r="1974" spans="1:5" x14ac:dyDescent="0.25">
      <c r="A1974" s="57" t="s">
        <v>106</v>
      </c>
      <c r="B1974" s="57" t="s">
        <v>44</v>
      </c>
      <c r="C1974" s="58">
        <v>2958818.0740899998</v>
      </c>
      <c r="D1974" s="57" t="s">
        <v>4</v>
      </c>
      <c r="E1974" s="57" t="s">
        <v>107</v>
      </c>
    </row>
    <row r="1975" spans="1:5" x14ac:dyDescent="0.25">
      <c r="A1975" s="57" t="s">
        <v>106</v>
      </c>
      <c r="B1975" s="57" t="s">
        <v>44</v>
      </c>
      <c r="C1975" s="58">
        <v>18634346.538400002</v>
      </c>
      <c r="D1975" s="57" t="s">
        <v>4</v>
      </c>
      <c r="E1975" s="57" t="s">
        <v>107</v>
      </c>
    </row>
    <row r="1976" spans="1:5" x14ac:dyDescent="0.25">
      <c r="A1976" s="57" t="s">
        <v>106</v>
      </c>
      <c r="B1976" s="57" t="s">
        <v>44</v>
      </c>
      <c r="C1976" s="58">
        <v>593867.07818900002</v>
      </c>
      <c r="D1976" s="57" t="s">
        <v>4</v>
      </c>
      <c r="E1976" s="57" t="s">
        <v>107</v>
      </c>
    </row>
    <row r="1977" spans="1:5" x14ac:dyDescent="0.25">
      <c r="A1977" s="57" t="s">
        <v>106</v>
      </c>
      <c r="B1977" s="57" t="s">
        <v>44</v>
      </c>
      <c r="C1977" s="58">
        <v>709224.30523699999</v>
      </c>
      <c r="D1977" s="57" t="s">
        <v>4</v>
      </c>
      <c r="E1977" s="57" t="s">
        <v>107</v>
      </c>
    </row>
    <row r="1978" spans="1:5" x14ac:dyDescent="0.25">
      <c r="A1978" s="57" t="s">
        <v>106</v>
      </c>
      <c r="B1978" s="57" t="s">
        <v>44</v>
      </c>
      <c r="C1978" s="58">
        <v>2346396.2870200002</v>
      </c>
      <c r="D1978" s="57" t="s">
        <v>4</v>
      </c>
      <c r="E1978" s="57" t="s">
        <v>107</v>
      </c>
    </row>
    <row r="1979" spans="1:5" x14ac:dyDescent="0.25">
      <c r="A1979" s="57" t="s">
        <v>106</v>
      </c>
      <c r="B1979" s="57" t="s">
        <v>44</v>
      </c>
      <c r="C1979" s="58">
        <v>2152330.6354299998</v>
      </c>
      <c r="D1979" s="57" t="s">
        <v>4</v>
      </c>
      <c r="E1979" s="57" t="s">
        <v>107</v>
      </c>
    </row>
    <row r="1980" spans="1:5" x14ac:dyDescent="0.25">
      <c r="A1980" s="57" t="s">
        <v>106</v>
      </c>
      <c r="B1980" s="57" t="s">
        <v>44</v>
      </c>
      <c r="C1980" s="58">
        <v>26477971.772399999</v>
      </c>
      <c r="D1980" s="57" t="s">
        <v>2</v>
      </c>
      <c r="E1980" s="57" t="s">
        <v>107</v>
      </c>
    </row>
    <row r="1981" spans="1:5" x14ac:dyDescent="0.25">
      <c r="A1981" s="57" t="s">
        <v>106</v>
      </c>
      <c r="B1981" s="57" t="s">
        <v>44</v>
      </c>
      <c r="C1981" s="58">
        <v>15462691.896600001</v>
      </c>
      <c r="D1981" s="57" t="s">
        <v>2</v>
      </c>
      <c r="E1981" s="57" t="s">
        <v>107</v>
      </c>
    </row>
    <row r="1982" spans="1:5" x14ac:dyDescent="0.25">
      <c r="A1982" s="57" t="s">
        <v>106</v>
      </c>
      <c r="B1982" s="57" t="s">
        <v>44</v>
      </c>
      <c r="C1982" s="58">
        <v>234869.438605</v>
      </c>
      <c r="D1982" s="57" t="s">
        <v>3</v>
      </c>
      <c r="E1982" s="57" t="s">
        <v>107</v>
      </c>
    </row>
    <row r="1983" spans="1:5" x14ac:dyDescent="0.25">
      <c r="A1983" s="57" t="s">
        <v>106</v>
      </c>
      <c r="B1983" s="57" t="s">
        <v>44</v>
      </c>
      <c r="C1983" s="58">
        <v>138303830.296</v>
      </c>
      <c r="D1983" s="57" t="s">
        <v>4</v>
      </c>
      <c r="E1983" s="57" t="s">
        <v>107</v>
      </c>
    </row>
    <row r="1984" spans="1:5" x14ac:dyDescent="0.25">
      <c r="A1984" s="57" t="s">
        <v>106</v>
      </c>
      <c r="B1984" s="57" t="s">
        <v>44</v>
      </c>
      <c r="C1984" s="58">
        <v>113988.60443799999</v>
      </c>
      <c r="D1984" s="57" t="s">
        <v>5</v>
      </c>
      <c r="E1984" s="57" t="s">
        <v>107</v>
      </c>
    </row>
    <row r="1985" spans="1:5" x14ac:dyDescent="0.25">
      <c r="A1985" s="57" t="s">
        <v>106</v>
      </c>
      <c r="B1985" s="57" t="s">
        <v>44</v>
      </c>
      <c r="C1985" s="58">
        <v>13908870.9725</v>
      </c>
      <c r="D1985" s="57" t="s">
        <v>2</v>
      </c>
      <c r="E1985" s="57" t="s">
        <v>107</v>
      </c>
    </row>
    <row r="1986" spans="1:5" x14ac:dyDescent="0.25">
      <c r="A1986" s="57" t="s">
        <v>106</v>
      </c>
      <c r="B1986" s="57" t="s">
        <v>44</v>
      </c>
      <c r="C1986" s="58">
        <v>200831.307443</v>
      </c>
      <c r="D1986" s="57" t="s">
        <v>4</v>
      </c>
      <c r="E1986" s="57" t="s">
        <v>107</v>
      </c>
    </row>
    <row r="1987" spans="1:5" x14ac:dyDescent="0.25">
      <c r="A1987" s="57" t="s">
        <v>106</v>
      </c>
      <c r="B1987" s="57" t="s">
        <v>44</v>
      </c>
      <c r="C1987" s="58">
        <v>99601.979984299993</v>
      </c>
      <c r="D1987" s="57" t="s">
        <v>4</v>
      </c>
      <c r="E1987" s="57" t="s">
        <v>107</v>
      </c>
    </row>
    <row r="1988" spans="1:5" x14ac:dyDescent="0.25">
      <c r="A1988" s="57" t="s">
        <v>106</v>
      </c>
      <c r="B1988" s="57" t="s">
        <v>44</v>
      </c>
      <c r="C1988" s="58">
        <v>315317.94287999999</v>
      </c>
      <c r="D1988" s="57" t="s">
        <v>10</v>
      </c>
      <c r="E1988" s="57" t="s">
        <v>107</v>
      </c>
    </row>
    <row r="1989" spans="1:5" x14ac:dyDescent="0.25">
      <c r="A1989" s="57" t="s">
        <v>106</v>
      </c>
      <c r="B1989" s="57" t="s">
        <v>44</v>
      </c>
      <c r="C1989" s="58">
        <v>359667.37689199997</v>
      </c>
      <c r="D1989" s="57" t="s">
        <v>10</v>
      </c>
      <c r="E1989" s="57" t="s">
        <v>107</v>
      </c>
    </row>
    <row r="1990" spans="1:5" x14ac:dyDescent="0.25">
      <c r="A1990" s="57" t="s">
        <v>106</v>
      </c>
      <c r="B1990" s="57" t="s">
        <v>44</v>
      </c>
      <c r="C1990" s="58">
        <v>31729486.363899998</v>
      </c>
      <c r="D1990" s="57" t="s">
        <v>15</v>
      </c>
      <c r="E1990" s="57" t="s">
        <v>107</v>
      </c>
    </row>
    <row r="1991" spans="1:5" x14ac:dyDescent="0.25">
      <c r="A1991" s="57" t="s">
        <v>106</v>
      </c>
      <c r="B1991" s="57" t="s">
        <v>44</v>
      </c>
      <c r="C1991" s="58">
        <v>8563049.6694300007</v>
      </c>
      <c r="D1991" s="57" t="s">
        <v>15</v>
      </c>
      <c r="E1991" s="57" t="s">
        <v>107</v>
      </c>
    </row>
    <row r="1992" spans="1:5" x14ac:dyDescent="0.25">
      <c r="A1992" s="57" t="s">
        <v>106</v>
      </c>
      <c r="B1992" s="57" t="s">
        <v>44</v>
      </c>
      <c r="C1992" s="58">
        <v>1391326.29419</v>
      </c>
      <c r="D1992" s="57" t="s">
        <v>10</v>
      </c>
      <c r="E1992" s="57" t="s">
        <v>107</v>
      </c>
    </row>
    <row r="1993" spans="1:5" x14ac:dyDescent="0.25">
      <c r="A1993" s="57" t="s">
        <v>106</v>
      </c>
      <c r="B1993" s="57" t="s">
        <v>44</v>
      </c>
      <c r="C1993" s="58">
        <v>4203605.4726299997</v>
      </c>
      <c r="D1993" s="57" t="s">
        <v>15</v>
      </c>
      <c r="E1993" s="57" t="s">
        <v>106</v>
      </c>
    </row>
    <row r="1994" spans="1:5" x14ac:dyDescent="0.25">
      <c r="A1994" s="57" t="s">
        <v>106</v>
      </c>
      <c r="B1994" s="57" t="s">
        <v>44</v>
      </c>
      <c r="C1994" s="58">
        <v>955478.62446399999</v>
      </c>
      <c r="D1994" s="57" t="s">
        <v>15</v>
      </c>
      <c r="E1994" s="57" t="s">
        <v>106</v>
      </c>
    </row>
    <row r="1995" spans="1:5" x14ac:dyDescent="0.25">
      <c r="A1995" s="57" t="s">
        <v>106</v>
      </c>
      <c r="B1995" s="57" t="s">
        <v>44</v>
      </c>
      <c r="C1995" s="58">
        <v>4230335.9163100002</v>
      </c>
      <c r="D1995" s="57" t="s">
        <v>15</v>
      </c>
      <c r="E1995" s="57" t="s">
        <v>106</v>
      </c>
    </row>
    <row r="1996" spans="1:5" x14ac:dyDescent="0.25">
      <c r="A1996" s="57" t="s">
        <v>106</v>
      </c>
      <c r="B1996" s="57" t="s">
        <v>44</v>
      </c>
      <c r="C1996" s="58">
        <v>171401.51905</v>
      </c>
      <c r="D1996" s="57" t="s">
        <v>15</v>
      </c>
      <c r="E1996" s="57" t="s">
        <v>106</v>
      </c>
    </row>
    <row r="1997" spans="1:5" x14ac:dyDescent="0.25">
      <c r="A1997" s="57" t="s">
        <v>106</v>
      </c>
      <c r="B1997" s="57" t="s">
        <v>44</v>
      </c>
      <c r="C1997" s="58">
        <v>7986.6187253300004</v>
      </c>
      <c r="D1997" s="57" t="s">
        <v>15</v>
      </c>
      <c r="E1997" s="57" t="s">
        <v>106</v>
      </c>
    </row>
    <row r="1998" spans="1:5" x14ac:dyDescent="0.25">
      <c r="A1998" s="57" t="s">
        <v>106</v>
      </c>
      <c r="B1998" s="57" t="s">
        <v>44</v>
      </c>
      <c r="C1998" s="58">
        <v>60469808.752999999</v>
      </c>
      <c r="D1998" s="57" t="s">
        <v>14</v>
      </c>
      <c r="E1998" s="57" t="s">
        <v>106</v>
      </c>
    </row>
    <row r="1999" spans="1:5" x14ac:dyDescent="0.25">
      <c r="A1999" s="57" t="s">
        <v>106</v>
      </c>
      <c r="B1999" s="57" t="s">
        <v>44</v>
      </c>
      <c r="C1999" s="58">
        <v>1159992.7331300001</v>
      </c>
      <c r="D1999" s="57" t="s">
        <v>15</v>
      </c>
      <c r="E1999" s="57" t="s">
        <v>106</v>
      </c>
    </row>
    <row r="2000" spans="1:5" x14ac:dyDescent="0.25">
      <c r="A2000" s="57" t="s">
        <v>106</v>
      </c>
      <c r="B2000" s="57" t="s">
        <v>44</v>
      </c>
      <c r="C2000" s="58">
        <v>10287603.4769</v>
      </c>
      <c r="D2000" s="57" t="s">
        <v>15</v>
      </c>
      <c r="E2000" s="57" t="s">
        <v>106</v>
      </c>
    </row>
    <row r="2001" spans="1:5" x14ac:dyDescent="0.25">
      <c r="A2001" s="57" t="s">
        <v>106</v>
      </c>
      <c r="B2001" s="57" t="s">
        <v>44</v>
      </c>
      <c r="C2001" s="58">
        <v>6184683.1998399999</v>
      </c>
      <c r="D2001" s="57" t="s">
        <v>15</v>
      </c>
      <c r="E2001" s="57" t="s">
        <v>106</v>
      </c>
    </row>
    <row r="2002" spans="1:5" x14ac:dyDescent="0.25">
      <c r="A2002" s="57" t="s">
        <v>106</v>
      </c>
      <c r="B2002" s="57" t="s">
        <v>44</v>
      </c>
      <c r="C2002" s="58">
        <v>7438882.4509199997</v>
      </c>
      <c r="D2002" s="57" t="s">
        <v>15</v>
      </c>
      <c r="E2002" s="57" t="s">
        <v>106</v>
      </c>
    </row>
    <row r="2003" spans="1:5" x14ac:dyDescent="0.25">
      <c r="A2003" s="57" t="s">
        <v>106</v>
      </c>
      <c r="B2003" s="57" t="s">
        <v>44</v>
      </c>
      <c r="C2003" s="58">
        <v>118053664.421</v>
      </c>
      <c r="D2003" s="57" t="s">
        <v>15</v>
      </c>
      <c r="E2003" s="57" t="s">
        <v>107</v>
      </c>
    </row>
    <row r="2004" spans="1:5" x14ac:dyDescent="0.25">
      <c r="A2004" s="57" t="s">
        <v>106</v>
      </c>
      <c r="B2004" s="57" t="s">
        <v>44</v>
      </c>
      <c r="C2004" s="58">
        <v>117723306.817</v>
      </c>
      <c r="D2004" s="57" t="s">
        <v>15</v>
      </c>
      <c r="E2004" s="57" t="s">
        <v>106</v>
      </c>
    </row>
    <row r="2005" spans="1:5" x14ac:dyDescent="0.25">
      <c r="A2005" s="57" t="s">
        <v>106</v>
      </c>
      <c r="B2005" s="57" t="s">
        <v>44</v>
      </c>
      <c r="C2005" s="58">
        <v>8806023.7589200009</v>
      </c>
      <c r="D2005" s="57" t="s">
        <v>15</v>
      </c>
      <c r="E2005" s="57" t="s">
        <v>106</v>
      </c>
    </row>
    <row r="2006" spans="1:5" x14ac:dyDescent="0.25">
      <c r="A2006" s="57" t="s">
        <v>106</v>
      </c>
      <c r="B2006" s="57" t="s">
        <v>44</v>
      </c>
      <c r="C2006" s="58">
        <v>1193777.31694</v>
      </c>
      <c r="D2006" s="57" t="s">
        <v>12</v>
      </c>
      <c r="E2006" s="57" t="s">
        <v>107</v>
      </c>
    </row>
    <row r="2007" spans="1:5" x14ac:dyDescent="0.25">
      <c r="A2007" s="57" t="s">
        <v>106</v>
      </c>
      <c r="B2007" s="57" t="s">
        <v>44</v>
      </c>
      <c r="C2007" s="58">
        <v>2460658.3890300002</v>
      </c>
      <c r="D2007" s="57" t="s">
        <v>12</v>
      </c>
      <c r="E2007" s="57" t="s">
        <v>106</v>
      </c>
    </row>
    <row r="2008" spans="1:5" x14ac:dyDescent="0.25">
      <c r="A2008" s="57" t="s">
        <v>106</v>
      </c>
      <c r="B2008" s="57" t="s">
        <v>44</v>
      </c>
      <c r="C2008" s="58">
        <v>174379.61387</v>
      </c>
      <c r="D2008" s="57" t="s">
        <v>4</v>
      </c>
      <c r="E2008" s="57" t="s">
        <v>107</v>
      </c>
    </row>
    <row r="2009" spans="1:5" x14ac:dyDescent="0.25">
      <c r="A2009" s="57" t="s">
        <v>106</v>
      </c>
      <c r="B2009" s="57" t="s">
        <v>44</v>
      </c>
      <c r="C2009" s="58">
        <v>269192.69799700001</v>
      </c>
      <c r="D2009" s="57" t="s">
        <v>4</v>
      </c>
      <c r="E2009" s="57" t="s">
        <v>107</v>
      </c>
    </row>
    <row r="2010" spans="1:5" x14ac:dyDescent="0.25">
      <c r="A2010" s="57" t="s">
        <v>106</v>
      </c>
      <c r="B2010" s="57" t="s">
        <v>44</v>
      </c>
      <c r="C2010" s="58">
        <v>325263.33241799998</v>
      </c>
      <c r="D2010" s="57" t="s">
        <v>4</v>
      </c>
      <c r="E2010" s="57" t="s">
        <v>107</v>
      </c>
    </row>
    <row r="2011" spans="1:5" x14ac:dyDescent="0.25">
      <c r="A2011" s="57" t="s">
        <v>106</v>
      </c>
      <c r="B2011" s="57" t="s">
        <v>44</v>
      </c>
      <c r="C2011" s="58">
        <v>2402492.51009</v>
      </c>
      <c r="D2011" s="57" t="s">
        <v>14</v>
      </c>
      <c r="E2011" s="57" t="s">
        <v>107</v>
      </c>
    </row>
    <row r="2012" spans="1:5" x14ac:dyDescent="0.25">
      <c r="A2012" s="57" t="s">
        <v>106</v>
      </c>
      <c r="B2012" s="57" t="s">
        <v>44</v>
      </c>
      <c r="C2012" s="58">
        <v>641587.298771</v>
      </c>
      <c r="D2012" s="57" t="s">
        <v>4</v>
      </c>
      <c r="E2012" s="57" t="s">
        <v>107</v>
      </c>
    </row>
    <row r="2013" spans="1:5" x14ac:dyDescent="0.25">
      <c r="A2013" s="57" t="s">
        <v>106</v>
      </c>
      <c r="B2013" s="57" t="s">
        <v>44</v>
      </c>
      <c r="C2013" s="58">
        <v>357219.45207399997</v>
      </c>
      <c r="D2013" s="57" t="s">
        <v>4</v>
      </c>
      <c r="E2013" s="57" t="s">
        <v>107</v>
      </c>
    </row>
    <row r="2014" spans="1:5" x14ac:dyDescent="0.25">
      <c r="A2014" s="57" t="s">
        <v>106</v>
      </c>
      <c r="B2014" s="57" t="s">
        <v>44</v>
      </c>
      <c r="C2014" s="58">
        <v>5520001.2716399999</v>
      </c>
      <c r="D2014" s="57" t="s">
        <v>4</v>
      </c>
      <c r="E2014" s="57" t="s">
        <v>107</v>
      </c>
    </row>
    <row r="2015" spans="1:5" x14ac:dyDescent="0.25">
      <c r="A2015" s="57" t="s">
        <v>106</v>
      </c>
      <c r="B2015" s="57" t="s">
        <v>44</v>
      </c>
      <c r="C2015" s="58">
        <v>706599.26456200005</v>
      </c>
      <c r="D2015" s="57" t="s">
        <v>4</v>
      </c>
      <c r="E2015" s="57" t="s">
        <v>107</v>
      </c>
    </row>
    <row r="2016" spans="1:5" x14ac:dyDescent="0.25">
      <c r="A2016" s="57" t="s">
        <v>106</v>
      </c>
      <c r="B2016" s="57" t="s">
        <v>44</v>
      </c>
      <c r="C2016" s="58">
        <v>129760.74472800001</v>
      </c>
      <c r="D2016" s="57" t="s">
        <v>4</v>
      </c>
      <c r="E2016" s="57" t="s">
        <v>107</v>
      </c>
    </row>
    <row r="2017" spans="1:5" x14ac:dyDescent="0.25">
      <c r="A2017" s="57" t="s">
        <v>106</v>
      </c>
      <c r="B2017" s="57" t="s">
        <v>44</v>
      </c>
      <c r="C2017" s="58">
        <v>146631.658837</v>
      </c>
      <c r="D2017" s="57" t="s">
        <v>4</v>
      </c>
      <c r="E2017" s="57" t="s">
        <v>107</v>
      </c>
    </row>
    <row r="2018" spans="1:5" x14ac:dyDescent="0.25">
      <c r="A2018" s="57" t="s">
        <v>106</v>
      </c>
      <c r="B2018" s="57" t="s">
        <v>44</v>
      </c>
      <c r="C2018" s="58">
        <v>8501667.4573299997</v>
      </c>
      <c r="D2018" s="57" t="s">
        <v>12</v>
      </c>
      <c r="E2018" s="57" t="s">
        <v>107</v>
      </c>
    </row>
    <row r="2019" spans="1:5" x14ac:dyDescent="0.25">
      <c r="A2019" s="57" t="s">
        <v>106</v>
      </c>
      <c r="B2019" s="57" t="s">
        <v>44</v>
      </c>
      <c r="C2019" s="58">
        <v>4749161.7551199999</v>
      </c>
      <c r="D2019" s="57" t="s">
        <v>1</v>
      </c>
      <c r="E2019" s="57" t="s">
        <v>107</v>
      </c>
    </row>
    <row r="2020" spans="1:5" x14ac:dyDescent="0.25">
      <c r="A2020" s="57" t="s">
        <v>106</v>
      </c>
      <c r="B2020" s="57" t="s">
        <v>44</v>
      </c>
      <c r="C2020" s="58">
        <v>42159.617195699997</v>
      </c>
      <c r="D2020" s="57" t="s">
        <v>5</v>
      </c>
      <c r="E2020" s="57" t="s">
        <v>107</v>
      </c>
    </row>
    <row r="2021" spans="1:5" x14ac:dyDescent="0.25">
      <c r="A2021" s="57" t="s">
        <v>106</v>
      </c>
      <c r="B2021" s="57" t="s">
        <v>44</v>
      </c>
      <c r="C2021" s="58">
        <v>104797.56599800001</v>
      </c>
      <c r="D2021" s="57" t="s">
        <v>5</v>
      </c>
      <c r="E2021" s="57" t="s">
        <v>107</v>
      </c>
    </row>
    <row r="2022" spans="1:5" x14ac:dyDescent="0.25">
      <c r="A2022" s="57" t="s">
        <v>106</v>
      </c>
      <c r="B2022" s="57" t="s">
        <v>44</v>
      </c>
      <c r="C2022" s="58">
        <v>13728918.270400001</v>
      </c>
      <c r="D2022" s="57" t="s">
        <v>2</v>
      </c>
      <c r="E2022" s="57" t="s">
        <v>107</v>
      </c>
    </row>
    <row r="2023" spans="1:5" x14ac:dyDescent="0.25">
      <c r="A2023" s="57" t="s">
        <v>106</v>
      </c>
      <c r="B2023" s="57" t="s">
        <v>44</v>
      </c>
      <c r="C2023" s="58">
        <v>642629.692943</v>
      </c>
      <c r="D2023" s="57" t="s">
        <v>9</v>
      </c>
      <c r="E2023" s="57" t="s">
        <v>107</v>
      </c>
    </row>
    <row r="2024" spans="1:5" x14ac:dyDescent="0.25">
      <c r="A2024" s="57" t="s">
        <v>106</v>
      </c>
      <c r="B2024" s="57" t="s">
        <v>44</v>
      </c>
      <c r="C2024" s="58">
        <v>575711.51893499994</v>
      </c>
      <c r="D2024" s="57" t="s">
        <v>4</v>
      </c>
      <c r="E2024" s="57" t="s">
        <v>107</v>
      </c>
    </row>
    <row r="2025" spans="1:5" x14ac:dyDescent="0.25">
      <c r="A2025" s="57" t="s">
        <v>106</v>
      </c>
      <c r="B2025" s="57" t="s">
        <v>44</v>
      </c>
      <c r="C2025" s="58">
        <v>2557094.4850400002</v>
      </c>
      <c r="D2025" s="57" t="s">
        <v>4</v>
      </c>
      <c r="E2025" s="57" t="s">
        <v>107</v>
      </c>
    </row>
    <row r="2026" spans="1:5" x14ac:dyDescent="0.25">
      <c r="A2026" s="57" t="s">
        <v>106</v>
      </c>
      <c r="B2026" s="57" t="s">
        <v>44</v>
      </c>
      <c r="C2026" s="58">
        <v>214808081.266</v>
      </c>
      <c r="D2026" s="57" t="s">
        <v>1</v>
      </c>
      <c r="E2026" s="57" t="s">
        <v>107</v>
      </c>
    </row>
    <row r="2027" spans="1:5" x14ac:dyDescent="0.25">
      <c r="A2027" s="57" t="s">
        <v>106</v>
      </c>
      <c r="B2027" s="57" t="s">
        <v>44</v>
      </c>
      <c r="C2027" s="58">
        <v>16989821.829100002</v>
      </c>
      <c r="D2027" s="57" t="s">
        <v>2</v>
      </c>
      <c r="E2027" s="57" t="s">
        <v>107</v>
      </c>
    </row>
    <row r="2028" spans="1:5" x14ac:dyDescent="0.25">
      <c r="A2028" s="57" t="s">
        <v>106</v>
      </c>
      <c r="B2028" s="57" t="s">
        <v>44</v>
      </c>
      <c r="C2028" s="58">
        <v>212749834.79800001</v>
      </c>
      <c r="D2028" s="57" t="s">
        <v>0</v>
      </c>
      <c r="E2028" s="57" t="s">
        <v>107</v>
      </c>
    </row>
    <row r="2029" spans="1:5" x14ac:dyDescent="0.25">
      <c r="A2029" s="57" t="s">
        <v>106</v>
      </c>
      <c r="B2029" s="57" t="s">
        <v>44</v>
      </c>
      <c r="C2029" s="58">
        <v>987201.47237199999</v>
      </c>
      <c r="D2029" s="57" t="s">
        <v>0</v>
      </c>
      <c r="E2029" s="57" t="s">
        <v>106</v>
      </c>
    </row>
    <row r="2030" spans="1:5" x14ac:dyDescent="0.25">
      <c r="A2030" s="57" t="s">
        <v>106</v>
      </c>
      <c r="B2030" s="57" t="s">
        <v>44</v>
      </c>
      <c r="C2030" s="58">
        <v>763230.16634800006</v>
      </c>
      <c r="D2030" s="57" t="s">
        <v>0</v>
      </c>
      <c r="E2030" s="57" t="s">
        <v>106</v>
      </c>
    </row>
    <row r="2031" spans="1:5" x14ac:dyDescent="0.25">
      <c r="A2031" s="57" t="s">
        <v>106</v>
      </c>
      <c r="B2031" s="57" t="s">
        <v>44</v>
      </c>
      <c r="C2031" s="58">
        <v>507786.92128499999</v>
      </c>
      <c r="D2031" s="57" t="s">
        <v>11</v>
      </c>
      <c r="E2031" s="57" t="s">
        <v>106</v>
      </c>
    </row>
    <row r="2032" spans="1:5" x14ac:dyDescent="0.25">
      <c r="A2032" s="57" t="s">
        <v>106</v>
      </c>
      <c r="B2032" s="57" t="s">
        <v>44</v>
      </c>
      <c r="C2032" s="58">
        <v>397531.93581200001</v>
      </c>
      <c r="D2032" s="57" t="s">
        <v>11</v>
      </c>
      <c r="E2032" s="57" t="s">
        <v>107</v>
      </c>
    </row>
    <row r="2033" spans="1:5" x14ac:dyDescent="0.25">
      <c r="A2033" s="57" t="s">
        <v>106</v>
      </c>
      <c r="B2033" s="57" t="s">
        <v>44</v>
      </c>
      <c r="C2033" s="58">
        <v>506357.623777</v>
      </c>
      <c r="D2033" s="57" t="s">
        <v>10</v>
      </c>
      <c r="E2033" s="57" t="s">
        <v>107</v>
      </c>
    </row>
    <row r="2034" spans="1:5" x14ac:dyDescent="0.25">
      <c r="A2034" s="57" t="s">
        <v>106</v>
      </c>
      <c r="B2034" s="57" t="s">
        <v>44</v>
      </c>
      <c r="C2034" s="58">
        <v>920397.58257700002</v>
      </c>
      <c r="D2034" s="57" t="s">
        <v>2</v>
      </c>
      <c r="E2034" s="57" t="s">
        <v>107</v>
      </c>
    </row>
    <row r="2035" spans="1:5" x14ac:dyDescent="0.25">
      <c r="A2035" s="57" t="s">
        <v>106</v>
      </c>
      <c r="B2035" s="57" t="s">
        <v>44</v>
      </c>
      <c r="C2035" s="58">
        <v>255579.56413700001</v>
      </c>
      <c r="D2035" s="57" t="s">
        <v>5</v>
      </c>
      <c r="E2035" s="57" t="s">
        <v>107</v>
      </c>
    </row>
    <row r="2036" spans="1:5" x14ac:dyDescent="0.25">
      <c r="A2036" s="57" t="s">
        <v>106</v>
      </c>
      <c r="B2036" s="57" t="s">
        <v>44</v>
      </c>
      <c r="C2036" s="58">
        <v>4451446.9742200002</v>
      </c>
      <c r="D2036" s="57" t="s">
        <v>2</v>
      </c>
      <c r="E2036" s="57" t="s">
        <v>107</v>
      </c>
    </row>
    <row r="2037" spans="1:5" x14ac:dyDescent="0.25">
      <c r="A2037" s="57" t="s">
        <v>106</v>
      </c>
      <c r="B2037" s="57" t="s">
        <v>44</v>
      </c>
      <c r="C2037" s="58">
        <v>123222703.309</v>
      </c>
      <c r="D2037" s="57" t="s">
        <v>15</v>
      </c>
      <c r="E2037" s="57" t="s">
        <v>107</v>
      </c>
    </row>
    <row r="2038" spans="1:5" x14ac:dyDescent="0.25">
      <c r="A2038" s="57" t="s">
        <v>106</v>
      </c>
      <c r="B2038" s="57" t="s">
        <v>44</v>
      </c>
      <c r="C2038" s="58">
        <v>95171248.532900006</v>
      </c>
      <c r="D2038" s="57" t="s">
        <v>15</v>
      </c>
      <c r="E2038" s="57" t="s">
        <v>106</v>
      </c>
    </row>
    <row r="2039" spans="1:5" x14ac:dyDescent="0.25">
      <c r="A2039" s="57" t="s">
        <v>106</v>
      </c>
      <c r="B2039" s="57" t="s">
        <v>44</v>
      </c>
      <c r="C2039" s="58">
        <v>5082274.6611900004</v>
      </c>
      <c r="D2039" s="57" t="s">
        <v>2</v>
      </c>
      <c r="E2039" s="57" t="s">
        <v>107</v>
      </c>
    </row>
    <row r="2040" spans="1:5" x14ac:dyDescent="0.25">
      <c r="A2040" s="57" t="s">
        <v>106</v>
      </c>
      <c r="B2040" s="57" t="s">
        <v>44</v>
      </c>
      <c r="C2040" s="58">
        <v>277327.32205199997</v>
      </c>
      <c r="D2040" s="57" t="s">
        <v>4</v>
      </c>
      <c r="E2040" s="57" t="s">
        <v>107</v>
      </c>
    </row>
    <row r="2041" spans="1:5" x14ac:dyDescent="0.25">
      <c r="A2041" s="57" t="s">
        <v>106</v>
      </c>
      <c r="B2041" s="57" t="s">
        <v>44</v>
      </c>
      <c r="C2041" s="58">
        <v>658770.63149599999</v>
      </c>
      <c r="D2041" s="57" t="s">
        <v>1</v>
      </c>
      <c r="E2041" s="57" t="s">
        <v>107</v>
      </c>
    </row>
    <row r="2042" spans="1:5" x14ac:dyDescent="0.25">
      <c r="A2042" s="57" t="s">
        <v>106</v>
      </c>
      <c r="B2042" s="57" t="s">
        <v>44</v>
      </c>
      <c r="C2042" s="58">
        <v>350416.22224999999</v>
      </c>
      <c r="D2042" s="57" t="s">
        <v>14</v>
      </c>
      <c r="E2042" s="57" t="s">
        <v>107</v>
      </c>
    </row>
    <row r="2043" spans="1:5" x14ac:dyDescent="0.25">
      <c r="A2043" s="57" t="s">
        <v>106</v>
      </c>
      <c r="B2043" s="57" t="s">
        <v>44</v>
      </c>
      <c r="C2043" s="58">
        <v>7484.3651782899997</v>
      </c>
      <c r="D2043" s="57" t="s">
        <v>14</v>
      </c>
      <c r="E2043" s="57" t="s">
        <v>107</v>
      </c>
    </row>
    <row r="2044" spans="1:5" x14ac:dyDescent="0.25">
      <c r="A2044" s="57" t="s">
        <v>106</v>
      </c>
      <c r="B2044" s="57" t="s">
        <v>44</v>
      </c>
      <c r="C2044" s="58">
        <v>320049.55490300001</v>
      </c>
      <c r="D2044" s="57" t="s">
        <v>14</v>
      </c>
      <c r="E2044" s="57" t="s">
        <v>106</v>
      </c>
    </row>
    <row r="2045" spans="1:5" x14ac:dyDescent="0.25">
      <c r="A2045" s="57" t="s">
        <v>106</v>
      </c>
      <c r="B2045" s="57" t="s">
        <v>44</v>
      </c>
      <c r="C2045" s="58">
        <v>1351678.54721</v>
      </c>
      <c r="D2045" s="57" t="s">
        <v>14</v>
      </c>
      <c r="E2045" s="57" t="s">
        <v>106</v>
      </c>
    </row>
    <row r="2046" spans="1:5" x14ac:dyDescent="0.25">
      <c r="A2046" s="57" t="s">
        <v>106</v>
      </c>
      <c r="B2046" s="57" t="s">
        <v>44</v>
      </c>
      <c r="C2046" s="58">
        <v>109952.02809599999</v>
      </c>
      <c r="D2046" s="57" t="s">
        <v>12</v>
      </c>
      <c r="E2046" s="57" t="s">
        <v>106</v>
      </c>
    </row>
    <row r="2047" spans="1:5" x14ac:dyDescent="0.25">
      <c r="A2047" s="57" t="s">
        <v>106</v>
      </c>
      <c r="B2047" s="57" t="s">
        <v>44</v>
      </c>
      <c r="C2047" s="58">
        <v>8559.0745688999996</v>
      </c>
      <c r="D2047" s="57" t="s">
        <v>4</v>
      </c>
      <c r="E2047" s="57" t="s">
        <v>107</v>
      </c>
    </row>
    <row r="2048" spans="1:5" x14ac:dyDescent="0.25">
      <c r="A2048" s="57" t="s">
        <v>106</v>
      </c>
      <c r="B2048" s="57" t="s">
        <v>44</v>
      </c>
      <c r="C2048" s="58">
        <v>9993.4938730800004</v>
      </c>
      <c r="D2048" s="57" t="s">
        <v>4</v>
      </c>
      <c r="E2048" s="57" t="s">
        <v>107</v>
      </c>
    </row>
    <row r="2049" spans="1:5" x14ac:dyDescent="0.25">
      <c r="A2049" s="57" t="s">
        <v>106</v>
      </c>
      <c r="B2049" s="57" t="s">
        <v>44</v>
      </c>
      <c r="C2049" s="58">
        <v>31664.846825100001</v>
      </c>
      <c r="D2049" s="57" t="s">
        <v>4</v>
      </c>
      <c r="E2049" s="57" t="s">
        <v>107</v>
      </c>
    </row>
    <row r="2050" spans="1:5" x14ac:dyDescent="0.25">
      <c r="A2050" s="57" t="s">
        <v>106</v>
      </c>
      <c r="B2050" s="57" t="s">
        <v>44</v>
      </c>
      <c r="C2050" s="58">
        <v>72812.434683600004</v>
      </c>
      <c r="D2050" s="57" t="s">
        <v>4</v>
      </c>
      <c r="E2050" s="57" t="s">
        <v>107</v>
      </c>
    </row>
    <row r="2051" spans="1:5" x14ac:dyDescent="0.25">
      <c r="A2051" s="57" t="s">
        <v>106</v>
      </c>
      <c r="B2051" s="57" t="s">
        <v>44</v>
      </c>
      <c r="C2051" s="58">
        <v>60430.612285299998</v>
      </c>
      <c r="D2051" s="57" t="s">
        <v>4</v>
      </c>
      <c r="E2051" s="57" t="s">
        <v>107</v>
      </c>
    </row>
    <row r="2052" spans="1:5" x14ac:dyDescent="0.25">
      <c r="A2052" s="57" t="s">
        <v>106</v>
      </c>
      <c r="B2052" s="57" t="s">
        <v>44</v>
      </c>
      <c r="C2052" s="58">
        <v>80520.477767000004</v>
      </c>
      <c r="D2052" s="57" t="s">
        <v>4</v>
      </c>
      <c r="E2052" s="57" t="s">
        <v>107</v>
      </c>
    </row>
    <row r="2053" spans="1:5" x14ac:dyDescent="0.25">
      <c r="A2053" s="57" t="s">
        <v>106</v>
      </c>
      <c r="B2053" s="57" t="s">
        <v>44</v>
      </c>
      <c r="C2053" s="58">
        <v>24688.632187800002</v>
      </c>
      <c r="D2053" s="57" t="s">
        <v>4</v>
      </c>
      <c r="E2053" s="57" t="s">
        <v>107</v>
      </c>
    </row>
    <row r="2054" spans="1:5" x14ac:dyDescent="0.25">
      <c r="A2054" s="57" t="s">
        <v>106</v>
      </c>
      <c r="B2054" s="57" t="s">
        <v>44</v>
      </c>
      <c r="C2054" s="58">
        <v>107863.126399</v>
      </c>
      <c r="D2054" s="57" t="s">
        <v>4</v>
      </c>
      <c r="E2054" s="57" t="s">
        <v>107</v>
      </c>
    </row>
    <row r="2055" spans="1:5" x14ac:dyDescent="0.25">
      <c r="A2055" s="57" t="s">
        <v>106</v>
      </c>
      <c r="B2055" s="57" t="s">
        <v>44</v>
      </c>
      <c r="C2055" s="58">
        <v>51945.896587299998</v>
      </c>
      <c r="D2055" s="57" t="s">
        <v>4</v>
      </c>
      <c r="E2055" s="57" t="s">
        <v>107</v>
      </c>
    </row>
    <row r="2056" spans="1:5" x14ac:dyDescent="0.25">
      <c r="A2056" s="57" t="s">
        <v>106</v>
      </c>
      <c r="B2056" s="57" t="s">
        <v>44</v>
      </c>
      <c r="C2056" s="58">
        <v>98815.460449499995</v>
      </c>
      <c r="D2056" s="57" t="s">
        <v>4</v>
      </c>
      <c r="E2056" s="57" t="s">
        <v>107</v>
      </c>
    </row>
    <row r="2057" spans="1:5" x14ac:dyDescent="0.25">
      <c r="A2057" s="57" t="s">
        <v>106</v>
      </c>
      <c r="B2057" s="57" t="s">
        <v>44</v>
      </c>
      <c r="C2057" s="58">
        <v>27751.9909916</v>
      </c>
      <c r="D2057" s="57" t="s">
        <v>4</v>
      </c>
      <c r="E2057" s="57" t="s">
        <v>107</v>
      </c>
    </row>
    <row r="2058" spans="1:5" x14ac:dyDescent="0.25">
      <c r="A2058" s="57" t="s">
        <v>106</v>
      </c>
      <c r="B2058" s="57" t="s">
        <v>44</v>
      </c>
      <c r="C2058" s="58">
        <v>20083.5703746</v>
      </c>
      <c r="D2058" s="57" t="s">
        <v>4</v>
      </c>
      <c r="E2058" s="57" t="s">
        <v>107</v>
      </c>
    </row>
    <row r="2059" spans="1:5" x14ac:dyDescent="0.25">
      <c r="A2059" s="57" t="s">
        <v>106</v>
      </c>
      <c r="B2059" s="57" t="s">
        <v>44</v>
      </c>
      <c r="C2059" s="58">
        <v>13351.288685</v>
      </c>
      <c r="D2059" s="57" t="s">
        <v>4</v>
      </c>
      <c r="E2059" s="57" t="s">
        <v>107</v>
      </c>
    </row>
    <row r="2060" spans="1:5" x14ac:dyDescent="0.25">
      <c r="A2060" s="57" t="s">
        <v>106</v>
      </c>
      <c r="B2060" s="57" t="s">
        <v>44</v>
      </c>
      <c r="C2060" s="58">
        <v>31358.506946199999</v>
      </c>
      <c r="D2060" s="57" t="s">
        <v>4</v>
      </c>
      <c r="E2060" s="57" t="s">
        <v>107</v>
      </c>
    </row>
    <row r="2061" spans="1:5" x14ac:dyDescent="0.25">
      <c r="A2061" s="57" t="s">
        <v>106</v>
      </c>
      <c r="B2061" s="57" t="s">
        <v>44</v>
      </c>
      <c r="C2061" s="58">
        <v>40455.602203399998</v>
      </c>
      <c r="D2061" s="57" t="s">
        <v>4</v>
      </c>
      <c r="E2061" s="57" t="s">
        <v>107</v>
      </c>
    </row>
    <row r="2062" spans="1:5" x14ac:dyDescent="0.25">
      <c r="A2062" s="57" t="s">
        <v>106</v>
      </c>
      <c r="B2062" s="57" t="s">
        <v>44</v>
      </c>
      <c r="C2062" s="58">
        <v>634234.46482899995</v>
      </c>
      <c r="D2062" s="57" t="s">
        <v>4</v>
      </c>
      <c r="E2062" s="57" t="s">
        <v>107</v>
      </c>
    </row>
    <row r="2063" spans="1:5" x14ac:dyDescent="0.25">
      <c r="A2063" s="57" t="s">
        <v>106</v>
      </c>
      <c r="B2063" s="57" t="s">
        <v>44</v>
      </c>
      <c r="C2063" s="58">
        <v>13425.064696699999</v>
      </c>
      <c r="D2063" s="57" t="s">
        <v>4</v>
      </c>
      <c r="E2063" s="57" t="s">
        <v>107</v>
      </c>
    </row>
    <row r="2064" spans="1:5" x14ac:dyDescent="0.25">
      <c r="A2064" s="57" t="s">
        <v>106</v>
      </c>
      <c r="B2064" s="57" t="s">
        <v>44</v>
      </c>
      <c r="C2064" s="58">
        <v>13625.290059299999</v>
      </c>
      <c r="D2064" s="57" t="s">
        <v>4</v>
      </c>
      <c r="E2064" s="57" t="s">
        <v>107</v>
      </c>
    </row>
    <row r="2065" spans="1:5" x14ac:dyDescent="0.25">
      <c r="A2065" s="57" t="s">
        <v>106</v>
      </c>
      <c r="B2065" s="57" t="s">
        <v>44</v>
      </c>
      <c r="C2065" s="58">
        <v>73724.614874699997</v>
      </c>
      <c r="D2065" s="57" t="s">
        <v>4</v>
      </c>
      <c r="E2065" s="57" t="s">
        <v>107</v>
      </c>
    </row>
    <row r="2066" spans="1:5" x14ac:dyDescent="0.25">
      <c r="A2066" s="57" t="s">
        <v>106</v>
      </c>
      <c r="B2066" s="57" t="s">
        <v>44</v>
      </c>
      <c r="C2066" s="58">
        <v>13694.6599953</v>
      </c>
      <c r="D2066" s="57" t="s">
        <v>4</v>
      </c>
      <c r="E2066" s="57" t="s">
        <v>107</v>
      </c>
    </row>
    <row r="2067" spans="1:5" x14ac:dyDescent="0.25">
      <c r="A2067" s="57" t="s">
        <v>106</v>
      </c>
      <c r="B2067" s="57" t="s">
        <v>44</v>
      </c>
      <c r="C2067" s="58">
        <v>11717.5437188</v>
      </c>
      <c r="D2067" s="57" t="s">
        <v>4</v>
      </c>
      <c r="E2067" s="57" t="s">
        <v>107</v>
      </c>
    </row>
    <row r="2068" spans="1:5" x14ac:dyDescent="0.25">
      <c r="A2068" s="57" t="s">
        <v>106</v>
      </c>
      <c r="B2068" s="57" t="s">
        <v>44</v>
      </c>
      <c r="C2068" s="58">
        <v>1299241.35461</v>
      </c>
      <c r="D2068" s="57" t="s">
        <v>4</v>
      </c>
      <c r="E2068" s="57" t="s">
        <v>107</v>
      </c>
    </row>
    <row r="2069" spans="1:5" x14ac:dyDescent="0.25">
      <c r="A2069" s="57" t="s">
        <v>106</v>
      </c>
      <c r="B2069" s="57" t="s">
        <v>44</v>
      </c>
      <c r="C2069" s="58">
        <v>439985.42394299997</v>
      </c>
      <c r="D2069" s="57" t="s">
        <v>4</v>
      </c>
      <c r="E2069" s="57" t="s">
        <v>107</v>
      </c>
    </row>
    <row r="2070" spans="1:5" x14ac:dyDescent="0.25">
      <c r="A2070" s="57" t="s">
        <v>106</v>
      </c>
      <c r="B2070" s="57" t="s">
        <v>44</v>
      </c>
      <c r="C2070" s="58">
        <v>385096.468735</v>
      </c>
      <c r="D2070" s="57" t="s">
        <v>4</v>
      </c>
      <c r="E2070" s="57" t="s">
        <v>107</v>
      </c>
    </row>
    <row r="2071" spans="1:5" x14ac:dyDescent="0.25">
      <c r="A2071" s="57" t="s">
        <v>106</v>
      </c>
      <c r="B2071" s="57" t="s">
        <v>44</v>
      </c>
      <c r="C2071" s="58">
        <v>23386.772502100001</v>
      </c>
      <c r="D2071" s="57" t="s">
        <v>4</v>
      </c>
      <c r="E2071" s="57" t="s">
        <v>107</v>
      </c>
    </row>
    <row r="2072" spans="1:5" x14ac:dyDescent="0.25">
      <c r="A2072" s="57" t="s">
        <v>106</v>
      </c>
      <c r="B2072" s="57" t="s">
        <v>44</v>
      </c>
      <c r="C2072" s="58">
        <v>266604.955113</v>
      </c>
      <c r="D2072" s="57" t="s">
        <v>4</v>
      </c>
      <c r="E2072" s="57" t="s">
        <v>107</v>
      </c>
    </row>
    <row r="2073" spans="1:5" x14ac:dyDescent="0.25">
      <c r="A2073" s="57" t="s">
        <v>106</v>
      </c>
      <c r="B2073" s="57" t="s">
        <v>44</v>
      </c>
      <c r="C2073" s="58">
        <v>51457.561828099999</v>
      </c>
      <c r="D2073" s="57" t="s">
        <v>4</v>
      </c>
      <c r="E2073" s="57" t="s">
        <v>107</v>
      </c>
    </row>
    <row r="2074" spans="1:5" x14ac:dyDescent="0.25">
      <c r="A2074" s="57" t="s">
        <v>106</v>
      </c>
      <c r="B2074" s="57" t="s">
        <v>44</v>
      </c>
      <c r="C2074" s="58">
        <v>23317.155624499999</v>
      </c>
      <c r="D2074" s="57" t="s">
        <v>4</v>
      </c>
      <c r="E2074" s="57" t="s">
        <v>107</v>
      </c>
    </row>
    <row r="2075" spans="1:5" x14ac:dyDescent="0.25">
      <c r="A2075" s="57" t="s">
        <v>106</v>
      </c>
      <c r="B2075" s="57" t="s">
        <v>44</v>
      </c>
      <c r="C2075" s="58">
        <v>76198.915160400007</v>
      </c>
      <c r="D2075" s="57" t="s">
        <v>4</v>
      </c>
      <c r="E2075" s="57" t="s">
        <v>107</v>
      </c>
    </row>
    <row r="2076" spans="1:5" x14ac:dyDescent="0.25">
      <c r="A2076" s="57" t="s">
        <v>106</v>
      </c>
      <c r="B2076" s="57" t="s">
        <v>44</v>
      </c>
      <c r="C2076" s="58">
        <v>78671.9515331</v>
      </c>
      <c r="D2076" s="57" t="s">
        <v>4</v>
      </c>
      <c r="E2076" s="57" t="s">
        <v>107</v>
      </c>
    </row>
    <row r="2077" spans="1:5" x14ac:dyDescent="0.25">
      <c r="A2077" s="57" t="s">
        <v>106</v>
      </c>
      <c r="B2077" s="57" t="s">
        <v>44</v>
      </c>
      <c r="C2077" s="58">
        <v>477869.60026799998</v>
      </c>
      <c r="D2077" s="57" t="s">
        <v>4</v>
      </c>
      <c r="E2077" s="57" t="s">
        <v>107</v>
      </c>
    </row>
    <row r="2078" spans="1:5" x14ac:dyDescent="0.25">
      <c r="A2078" s="57" t="s">
        <v>106</v>
      </c>
      <c r="B2078" s="57" t="s">
        <v>44</v>
      </c>
      <c r="C2078" s="58">
        <v>302160.65588400001</v>
      </c>
      <c r="D2078" s="57" t="s">
        <v>4</v>
      </c>
      <c r="E2078" s="57" t="s">
        <v>107</v>
      </c>
    </row>
    <row r="2079" spans="1:5" x14ac:dyDescent="0.25">
      <c r="A2079" s="57" t="s">
        <v>106</v>
      </c>
      <c r="B2079" s="57" t="s">
        <v>44</v>
      </c>
      <c r="C2079" s="58">
        <v>654587.14577199996</v>
      </c>
      <c r="D2079" s="57" t="s">
        <v>4</v>
      </c>
      <c r="E2079" s="57" t="s">
        <v>107</v>
      </c>
    </row>
    <row r="2080" spans="1:5" x14ac:dyDescent="0.25">
      <c r="A2080" s="57" t="s">
        <v>106</v>
      </c>
      <c r="B2080" s="57" t="s">
        <v>44</v>
      </c>
      <c r="C2080" s="58">
        <v>1916836.90166</v>
      </c>
      <c r="D2080" s="57" t="s">
        <v>4</v>
      </c>
      <c r="E2080" s="57" t="s">
        <v>107</v>
      </c>
    </row>
    <row r="2081" spans="1:5" x14ac:dyDescent="0.25">
      <c r="A2081" s="57" t="s">
        <v>106</v>
      </c>
      <c r="B2081" s="57" t="s">
        <v>44</v>
      </c>
      <c r="C2081" s="58">
        <v>1673440.6529099999</v>
      </c>
      <c r="D2081" s="57" t="s">
        <v>4</v>
      </c>
      <c r="E2081" s="57" t="s">
        <v>107</v>
      </c>
    </row>
    <row r="2082" spans="1:5" x14ac:dyDescent="0.25">
      <c r="A2082" s="57" t="s">
        <v>106</v>
      </c>
      <c r="B2082" s="57" t="s">
        <v>44</v>
      </c>
      <c r="C2082" s="58">
        <v>506973.307172</v>
      </c>
      <c r="D2082" s="57" t="s">
        <v>4</v>
      </c>
      <c r="E2082" s="57" t="s">
        <v>107</v>
      </c>
    </row>
    <row r="2083" spans="1:5" x14ac:dyDescent="0.25">
      <c r="A2083" s="57" t="s">
        <v>106</v>
      </c>
      <c r="B2083" s="57" t="s">
        <v>44</v>
      </c>
      <c r="C2083" s="58">
        <v>657924.55199299997</v>
      </c>
      <c r="D2083" s="57" t="s">
        <v>4</v>
      </c>
      <c r="E2083" s="57" t="s">
        <v>107</v>
      </c>
    </row>
    <row r="2084" spans="1:5" x14ac:dyDescent="0.25">
      <c r="A2084" s="57" t="s">
        <v>106</v>
      </c>
      <c r="B2084" s="57" t="s">
        <v>44</v>
      </c>
      <c r="C2084" s="58">
        <v>145709.72868500001</v>
      </c>
      <c r="D2084" s="57" t="s">
        <v>4</v>
      </c>
      <c r="E2084" s="57" t="s">
        <v>107</v>
      </c>
    </row>
    <row r="2085" spans="1:5" x14ac:dyDescent="0.25">
      <c r="A2085" s="57" t="s">
        <v>106</v>
      </c>
      <c r="B2085" s="57" t="s">
        <v>44</v>
      </c>
      <c r="C2085" s="58">
        <v>2262917.6731699998</v>
      </c>
      <c r="D2085" s="57" t="s">
        <v>4</v>
      </c>
      <c r="E2085" s="57" t="s">
        <v>107</v>
      </c>
    </row>
    <row r="2086" spans="1:5" x14ac:dyDescent="0.25">
      <c r="A2086" s="57" t="s">
        <v>106</v>
      </c>
      <c r="B2086" s="57" t="s">
        <v>44</v>
      </c>
      <c r="C2086" s="58">
        <v>101309.37833199999</v>
      </c>
      <c r="D2086" s="57" t="s">
        <v>4</v>
      </c>
      <c r="E2086" s="57" t="s">
        <v>107</v>
      </c>
    </row>
    <row r="2087" spans="1:5" x14ac:dyDescent="0.25">
      <c r="A2087" s="57" t="s">
        <v>106</v>
      </c>
      <c r="B2087" s="57" t="s">
        <v>44</v>
      </c>
      <c r="C2087" s="58">
        <v>43426.491216499999</v>
      </c>
      <c r="D2087" s="57" t="s">
        <v>4</v>
      </c>
      <c r="E2087" s="57" t="s">
        <v>107</v>
      </c>
    </row>
    <row r="2088" spans="1:5" x14ac:dyDescent="0.25">
      <c r="A2088" s="57" t="s">
        <v>106</v>
      </c>
      <c r="B2088" s="57" t="s">
        <v>44</v>
      </c>
      <c r="C2088" s="58">
        <v>311209.29987699998</v>
      </c>
      <c r="D2088" s="57" t="s">
        <v>4</v>
      </c>
      <c r="E2088" s="57" t="s">
        <v>107</v>
      </c>
    </row>
    <row r="2089" spans="1:5" x14ac:dyDescent="0.25">
      <c r="A2089" s="57" t="s">
        <v>106</v>
      </c>
      <c r="B2089" s="57" t="s">
        <v>44</v>
      </c>
      <c r="C2089" s="58">
        <v>52886.755015299997</v>
      </c>
      <c r="D2089" s="57" t="s">
        <v>4</v>
      </c>
      <c r="E2089" s="57" t="s">
        <v>107</v>
      </c>
    </row>
    <row r="2090" spans="1:5" x14ac:dyDescent="0.25">
      <c r="A2090" s="57" t="s">
        <v>106</v>
      </c>
      <c r="B2090" s="57" t="s">
        <v>44</v>
      </c>
      <c r="C2090" s="58">
        <v>189265.055108</v>
      </c>
      <c r="D2090" s="57" t="s">
        <v>4</v>
      </c>
      <c r="E2090" s="57" t="s">
        <v>107</v>
      </c>
    </row>
    <row r="2091" spans="1:5" x14ac:dyDescent="0.25">
      <c r="A2091" s="57" t="s">
        <v>106</v>
      </c>
      <c r="B2091" s="57" t="s">
        <v>44</v>
      </c>
      <c r="C2091" s="58">
        <v>42764.472864199997</v>
      </c>
      <c r="D2091" s="57" t="s">
        <v>4</v>
      </c>
      <c r="E2091" s="57" t="s">
        <v>107</v>
      </c>
    </row>
    <row r="2092" spans="1:5" x14ac:dyDescent="0.25">
      <c r="A2092" s="57" t="s">
        <v>106</v>
      </c>
      <c r="B2092" s="57" t="s">
        <v>44</v>
      </c>
      <c r="C2092" s="58">
        <v>24991.887354300001</v>
      </c>
      <c r="D2092" s="57" t="s">
        <v>4</v>
      </c>
      <c r="E2092" s="57" t="s">
        <v>107</v>
      </c>
    </row>
    <row r="2093" spans="1:5" x14ac:dyDescent="0.25">
      <c r="A2093" s="57" t="s">
        <v>106</v>
      </c>
      <c r="B2093" s="57" t="s">
        <v>44</v>
      </c>
      <c r="C2093" s="58">
        <v>1004459.6701700001</v>
      </c>
      <c r="D2093" s="57" t="s">
        <v>4</v>
      </c>
      <c r="E2093" s="57" t="s">
        <v>107</v>
      </c>
    </row>
    <row r="2094" spans="1:5" x14ac:dyDescent="0.25">
      <c r="A2094" s="57" t="s">
        <v>106</v>
      </c>
      <c r="B2094" s="57" t="s">
        <v>44</v>
      </c>
      <c r="C2094" s="58">
        <v>462084.26401599997</v>
      </c>
      <c r="D2094" s="57" t="s">
        <v>4</v>
      </c>
      <c r="E2094" s="57" t="s">
        <v>107</v>
      </c>
    </row>
    <row r="2095" spans="1:5" x14ac:dyDescent="0.25">
      <c r="A2095" s="57" t="s">
        <v>106</v>
      </c>
      <c r="B2095" s="57" t="s">
        <v>44</v>
      </c>
      <c r="C2095" s="58">
        <v>40553.285172199998</v>
      </c>
      <c r="D2095" s="57" t="s">
        <v>14</v>
      </c>
      <c r="E2095" s="57" t="s">
        <v>107</v>
      </c>
    </row>
    <row r="2096" spans="1:5" x14ac:dyDescent="0.25">
      <c r="A2096" s="57" t="s">
        <v>106</v>
      </c>
      <c r="B2096" s="57" t="s">
        <v>44</v>
      </c>
      <c r="C2096" s="58">
        <v>28279.5525327</v>
      </c>
      <c r="D2096" s="57" t="s">
        <v>14</v>
      </c>
      <c r="E2096" s="57" t="s">
        <v>107</v>
      </c>
    </row>
    <row r="2097" spans="1:5" x14ac:dyDescent="0.25">
      <c r="A2097" s="57" t="s">
        <v>106</v>
      </c>
      <c r="B2097" s="57" t="s">
        <v>44</v>
      </c>
      <c r="C2097" s="58">
        <v>696138.456152</v>
      </c>
      <c r="D2097" s="57" t="s">
        <v>14</v>
      </c>
      <c r="E2097" s="57" t="s">
        <v>106</v>
      </c>
    </row>
    <row r="2098" spans="1:5" x14ac:dyDescent="0.25">
      <c r="A2098" s="57" t="s">
        <v>106</v>
      </c>
      <c r="B2098" s="57" t="s">
        <v>44</v>
      </c>
      <c r="C2098" s="58">
        <v>129335.429036</v>
      </c>
      <c r="D2098" s="57" t="s">
        <v>14</v>
      </c>
      <c r="E2098" s="57" t="s">
        <v>106</v>
      </c>
    </row>
    <row r="2099" spans="1:5" x14ac:dyDescent="0.25">
      <c r="A2099" s="57" t="s">
        <v>106</v>
      </c>
      <c r="B2099" s="57" t="s">
        <v>44</v>
      </c>
      <c r="C2099" s="58">
        <v>31187.830444700001</v>
      </c>
      <c r="D2099" s="57" t="s">
        <v>14</v>
      </c>
      <c r="E2099" s="57" t="s">
        <v>106</v>
      </c>
    </row>
    <row r="2100" spans="1:5" x14ac:dyDescent="0.25">
      <c r="A2100" s="57" t="s">
        <v>106</v>
      </c>
      <c r="B2100" s="57" t="s">
        <v>44</v>
      </c>
      <c r="C2100" s="58">
        <v>54646.889213199996</v>
      </c>
      <c r="D2100" s="57" t="s">
        <v>14</v>
      </c>
      <c r="E2100" s="57" t="s">
        <v>106</v>
      </c>
    </row>
    <row r="2101" spans="1:5" x14ac:dyDescent="0.25">
      <c r="A2101" s="57" t="s">
        <v>106</v>
      </c>
      <c r="B2101" s="57" t="s">
        <v>44</v>
      </c>
      <c r="C2101" s="58">
        <v>63693.396444999998</v>
      </c>
      <c r="D2101" s="57" t="s">
        <v>14</v>
      </c>
      <c r="E2101" s="57" t="s">
        <v>106</v>
      </c>
    </row>
    <row r="2102" spans="1:5" x14ac:dyDescent="0.25">
      <c r="A2102" s="57" t="s">
        <v>106</v>
      </c>
      <c r="B2102" s="57" t="s">
        <v>44</v>
      </c>
      <c r="C2102" s="58">
        <v>17960.798830299998</v>
      </c>
      <c r="D2102" s="57" t="s">
        <v>11</v>
      </c>
      <c r="E2102" s="57" t="s">
        <v>106</v>
      </c>
    </row>
    <row r="2103" spans="1:5" x14ac:dyDescent="0.25">
      <c r="A2103" s="57" t="s">
        <v>106</v>
      </c>
      <c r="B2103" s="57" t="s">
        <v>44</v>
      </c>
      <c r="C2103" s="58">
        <v>694286.77669600002</v>
      </c>
      <c r="D2103" s="57" t="s">
        <v>10</v>
      </c>
      <c r="E2103" s="57" t="s">
        <v>107</v>
      </c>
    </row>
    <row r="2104" spans="1:5" x14ac:dyDescent="0.25">
      <c r="A2104" s="57" t="s">
        <v>106</v>
      </c>
      <c r="B2104" s="57" t="s">
        <v>44</v>
      </c>
      <c r="C2104" s="58">
        <v>62774.1206446</v>
      </c>
      <c r="D2104" s="57" t="s">
        <v>10</v>
      </c>
      <c r="E2104" s="57" t="s">
        <v>106</v>
      </c>
    </row>
    <row r="2105" spans="1:5" x14ac:dyDescent="0.25">
      <c r="A2105" s="57" t="s">
        <v>106</v>
      </c>
      <c r="B2105" s="57" t="s">
        <v>44</v>
      </c>
      <c r="C2105" s="58">
        <v>48284.813373700003</v>
      </c>
      <c r="D2105" s="57" t="s">
        <v>15</v>
      </c>
      <c r="E2105" s="57" t="s">
        <v>107</v>
      </c>
    </row>
    <row r="2106" spans="1:5" x14ac:dyDescent="0.25">
      <c r="A2106" s="57" t="s">
        <v>106</v>
      </c>
      <c r="B2106" s="57" t="s">
        <v>44</v>
      </c>
      <c r="C2106" s="58">
        <v>223083.38888400001</v>
      </c>
      <c r="D2106" s="57" t="s">
        <v>11</v>
      </c>
      <c r="E2106" s="57" t="s">
        <v>107</v>
      </c>
    </row>
    <row r="2107" spans="1:5" x14ac:dyDescent="0.25">
      <c r="A2107" s="57" t="s">
        <v>106</v>
      </c>
      <c r="B2107" s="57" t="s">
        <v>44</v>
      </c>
      <c r="C2107" s="58">
        <v>224150.07738100001</v>
      </c>
      <c r="D2107" s="57" t="s">
        <v>11</v>
      </c>
      <c r="E2107" s="57" t="s">
        <v>106</v>
      </c>
    </row>
    <row r="2108" spans="1:5" x14ac:dyDescent="0.25">
      <c r="A2108" s="57" t="s">
        <v>106</v>
      </c>
      <c r="B2108" s="57" t="s">
        <v>44</v>
      </c>
      <c r="C2108" s="58">
        <v>115180.17556600001</v>
      </c>
      <c r="D2108" s="57" t="s">
        <v>11</v>
      </c>
      <c r="E2108" s="57" t="s">
        <v>107</v>
      </c>
    </row>
    <row r="2109" spans="1:5" x14ac:dyDescent="0.25">
      <c r="A2109" s="57" t="s">
        <v>106</v>
      </c>
      <c r="B2109" s="57" t="s">
        <v>44</v>
      </c>
      <c r="C2109" s="58">
        <v>234735.30326399999</v>
      </c>
      <c r="D2109" s="57" t="s">
        <v>4</v>
      </c>
      <c r="E2109" s="57" t="s">
        <v>107</v>
      </c>
    </row>
    <row r="2110" spans="1:5" x14ac:dyDescent="0.25">
      <c r="A2110" s="57" t="s">
        <v>106</v>
      </c>
      <c r="B2110" s="57" t="s">
        <v>44</v>
      </c>
      <c r="C2110" s="58">
        <v>382380.04625700001</v>
      </c>
      <c r="D2110" s="57" t="s">
        <v>4</v>
      </c>
      <c r="E2110" s="57" t="s">
        <v>107</v>
      </c>
    </row>
    <row r="2111" spans="1:5" x14ac:dyDescent="0.25">
      <c r="A2111" s="57" t="s">
        <v>106</v>
      </c>
      <c r="B2111" s="57" t="s">
        <v>44</v>
      </c>
      <c r="C2111" s="58">
        <v>3488452.8078800002</v>
      </c>
      <c r="D2111" s="57" t="s">
        <v>11</v>
      </c>
      <c r="E2111" s="57" t="s">
        <v>107</v>
      </c>
    </row>
    <row r="2112" spans="1:5" x14ac:dyDescent="0.25">
      <c r="A2112" s="57" t="s">
        <v>106</v>
      </c>
      <c r="B2112" s="57" t="s">
        <v>44</v>
      </c>
      <c r="C2112" s="58">
        <v>94429.019897100006</v>
      </c>
      <c r="D2112" s="57" t="s">
        <v>11</v>
      </c>
      <c r="E2112" s="57" t="s">
        <v>107</v>
      </c>
    </row>
    <row r="2113" spans="1:5" x14ac:dyDescent="0.25">
      <c r="A2113" s="57" t="s">
        <v>106</v>
      </c>
      <c r="B2113" s="57" t="s">
        <v>44</v>
      </c>
      <c r="C2113" s="58">
        <v>205429.16284800001</v>
      </c>
      <c r="D2113" s="57" t="s">
        <v>14</v>
      </c>
      <c r="E2113" s="57" t="s">
        <v>106</v>
      </c>
    </row>
    <row r="2114" spans="1:5" x14ac:dyDescent="0.25">
      <c r="A2114" s="57" t="s">
        <v>106</v>
      </c>
      <c r="B2114" s="57" t="s">
        <v>44</v>
      </c>
      <c r="C2114" s="58">
        <v>11306710.75</v>
      </c>
      <c r="D2114" s="57" t="s">
        <v>4</v>
      </c>
      <c r="E2114" s="57" t="s">
        <v>107</v>
      </c>
    </row>
    <row r="2115" spans="1:5" x14ac:dyDescent="0.25">
      <c r="A2115" s="57" t="s">
        <v>106</v>
      </c>
      <c r="B2115" s="57" t="s">
        <v>44</v>
      </c>
      <c r="C2115" s="58">
        <v>63495.059935700003</v>
      </c>
      <c r="D2115" s="57" t="s">
        <v>5</v>
      </c>
      <c r="E2115" s="57" t="s">
        <v>107</v>
      </c>
    </row>
    <row r="2116" spans="1:5" x14ac:dyDescent="0.25">
      <c r="A2116" s="57" t="s">
        <v>106</v>
      </c>
      <c r="B2116" s="57" t="s">
        <v>44</v>
      </c>
      <c r="C2116" s="58">
        <v>541847.71756599995</v>
      </c>
      <c r="D2116" s="57" t="s">
        <v>2</v>
      </c>
      <c r="E2116" s="57" t="s">
        <v>107</v>
      </c>
    </row>
    <row r="2117" spans="1:5" x14ac:dyDescent="0.25">
      <c r="A2117" s="57" t="s">
        <v>106</v>
      </c>
      <c r="B2117" s="57" t="s">
        <v>44</v>
      </c>
      <c r="C2117" s="58">
        <v>760035.57004699996</v>
      </c>
      <c r="D2117" s="57" t="s">
        <v>2</v>
      </c>
      <c r="E2117" s="57" t="s">
        <v>106</v>
      </c>
    </row>
    <row r="2118" spans="1:5" x14ac:dyDescent="0.25">
      <c r="A2118" s="57" t="s">
        <v>106</v>
      </c>
      <c r="B2118" s="57" t="s">
        <v>44</v>
      </c>
      <c r="C2118" s="58">
        <v>8277.7254017800005</v>
      </c>
      <c r="D2118" s="57" t="s">
        <v>5</v>
      </c>
      <c r="E2118" s="57" t="s">
        <v>107</v>
      </c>
    </row>
    <row r="2119" spans="1:5" x14ac:dyDescent="0.25">
      <c r="A2119" s="57" t="s">
        <v>106</v>
      </c>
      <c r="B2119" s="57" t="s">
        <v>44</v>
      </c>
      <c r="C2119" s="58">
        <v>531432.87201399996</v>
      </c>
      <c r="D2119" s="57" t="s">
        <v>5</v>
      </c>
      <c r="E2119" s="57" t="s">
        <v>106</v>
      </c>
    </row>
    <row r="2120" spans="1:5" x14ac:dyDescent="0.25">
      <c r="A2120" s="57" t="s">
        <v>106</v>
      </c>
      <c r="B2120" s="57" t="s">
        <v>44</v>
      </c>
      <c r="C2120" s="58">
        <v>12271.857565800001</v>
      </c>
      <c r="D2120" s="57" t="s">
        <v>5</v>
      </c>
      <c r="E2120" s="57" t="s">
        <v>107</v>
      </c>
    </row>
    <row r="2121" spans="1:5" x14ac:dyDescent="0.25">
      <c r="A2121" s="57" t="s">
        <v>106</v>
      </c>
      <c r="B2121" s="57" t="s">
        <v>44</v>
      </c>
      <c r="C2121" s="58">
        <v>39.763411365800003</v>
      </c>
      <c r="D2121" s="57" t="s">
        <v>5</v>
      </c>
      <c r="E2121" s="57" t="s">
        <v>106</v>
      </c>
    </row>
    <row r="2122" spans="1:5" x14ac:dyDescent="0.25">
      <c r="A2122" s="57" t="s">
        <v>106</v>
      </c>
      <c r="B2122" s="57" t="s">
        <v>44</v>
      </c>
      <c r="C2122" s="58">
        <v>1038518.29813</v>
      </c>
      <c r="D2122" s="57" t="s">
        <v>14</v>
      </c>
      <c r="E2122" s="57" t="s">
        <v>106</v>
      </c>
    </row>
    <row r="2123" spans="1:5" x14ac:dyDescent="0.25">
      <c r="A2123" s="57" t="s">
        <v>106</v>
      </c>
      <c r="B2123" s="57" t="s">
        <v>44</v>
      </c>
      <c r="C2123" s="58">
        <v>115296.80375799999</v>
      </c>
      <c r="D2123" s="57" t="s">
        <v>5</v>
      </c>
      <c r="E2123" s="57" t="s">
        <v>107</v>
      </c>
    </row>
    <row r="2124" spans="1:5" x14ac:dyDescent="0.25">
      <c r="A2124" s="57" t="s">
        <v>106</v>
      </c>
      <c r="B2124" s="57" t="s">
        <v>44</v>
      </c>
      <c r="C2124" s="58">
        <v>42236.438654199999</v>
      </c>
      <c r="D2124" s="57" t="s">
        <v>5</v>
      </c>
      <c r="E2124" s="57" t="s">
        <v>107</v>
      </c>
    </row>
    <row r="2125" spans="1:5" x14ac:dyDescent="0.25">
      <c r="A2125" s="57" t="s">
        <v>106</v>
      </c>
      <c r="B2125" s="57" t="s">
        <v>44</v>
      </c>
      <c r="C2125" s="58">
        <v>464147.28642600001</v>
      </c>
      <c r="D2125" s="57" t="s">
        <v>5</v>
      </c>
      <c r="E2125" s="57" t="s">
        <v>107</v>
      </c>
    </row>
    <row r="2126" spans="1:5" x14ac:dyDescent="0.25">
      <c r="A2126" s="57" t="s">
        <v>106</v>
      </c>
      <c r="B2126" s="57" t="s">
        <v>44</v>
      </c>
      <c r="C2126" s="58">
        <v>156335.66991</v>
      </c>
      <c r="D2126" s="57" t="s">
        <v>5</v>
      </c>
      <c r="E2126" s="57" t="s">
        <v>107</v>
      </c>
    </row>
    <row r="2127" spans="1:5" x14ac:dyDescent="0.25">
      <c r="A2127" s="57" t="s">
        <v>106</v>
      </c>
      <c r="B2127" s="57" t="s">
        <v>44</v>
      </c>
      <c r="C2127" s="58">
        <v>85143.0195656</v>
      </c>
      <c r="D2127" s="57" t="s">
        <v>5</v>
      </c>
      <c r="E2127" s="57" t="s">
        <v>107</v>
      </c>
    </row>
    <row r="2128" spans="1:5" x14ac:dyDescent="0.25">
      <c r="A2128" s="57" t="s">
        <v>106</v>
      </c>
      <c r="B2128" s="57" t="s">
        <v>44</v>
      </c>
      <c r="C2128" s="58">
        <v>357343.33321800001</v>
      </c>
      <c r="D2128" s="57" t="s">
        <v>5</v>
      </c>
      <c r="E2128" s="57" t="s">
        <v>107</v>
      </c>
    </row>
    <row r="2129" spans="1:5" x14ac:dyDescent="0.25">
      <c r="A2129" s="57" t="s">
        <v>106</v>
      </c>
      <c r="B2129" s="57" t="s">
        <v>44</v>
      </c>
      <c r="C2129" s="58">
        <v>278486.57169100002</v>
      </c>
      <c r="D2129" s="57" t="s">
        <v>14</v>
      </c>
      <c r="E2129" s="57" t="s">
        <v>106</v>
      </c>
    </row>
    <row r="2130" spans="1:5" x14ac:dyDescent="0.25">
      <c r="A2130" s="57" t="s">
        <v>106</v>
      </c>
      <c r="B2130" s="57" t="s">
        <v>44</v>
      </c>
      <c r="C2130" s="58">
        <v>3312018.2752100001</v>
      </c>
      <c r="D2130" s="57" t="s">
        <v>14</v>
      </c>
      <c r="E2130" s="57" t="s">
        <v>107</v>
      </c>
    </row>
    <row r="2131" spans="1:5" x14ac:dyDescent="0.25">
      <c r="A2131" s="57" t="s">
        <v>106</v>
      </c>
      <c r="B2131" s="57" t="s">
        <v>44</v>
      </c>
      <c r="C2131" s="58">
        <v>627816.32503499999</v>
      </c>
      <c r="D2131" s="57" t="s">
        <v>14</v>
      </c>
      <c r="E2131" s="57" t="s">
        <v>107</v>
      </c>
    </row>
    <row r="2132" spans="1:5" x14ac:dyDescent="0.25">
      <c r="A2132" s="57" t="s">
        <v>106</v>
      </c>
      <c r="B2132" s="57" t="s">
        <v>44</v>
      </c>
      <c r="C2132" s="58">
        <v>1697034.2234400001</v>
      </c>
      <c r="D2132" s="57" t="s">
        <v>14</v>
      </c>
      <c r="E2132" s="57" t="s">
        <v>107</v>
      </c>
    </row>
    <row r="2133" spans="1:5" x14ac:dyDescent="0.25">
      <c r="A2133" s="57" t="s">
        <v>106</v>
      </c>
      <c r="B2133" s="57" t="s">
        <v>44</v>
      </c>
      <c r="C2133" s="58">
        <v>418213.79388200003</v>
      </c>
      <c r="D2133" s="57" t="s">
        <v>14</v>
      </c>
      <c r="E2133" s="57" t="s">
        <v>107</v>
      </c>
    </row>
    <row r="2134" spans="1:5" x14ac:dyDescent="0.25">
      <c r="A2134" s="57" t="s">
        <v>106</v>
      </c>
      <c r="B2134" s="57" t="s">
        <v>44</v>
      </c>
      <c r="C2134" s="58">
        <v>1077541.34192</v>
      </c>
      <c r="D2134" s="57" t="s">
        <v>14</v>
      </c>
      <c r="E2134" s="57" t="s">
        <v>107</v>
      </c>
    </row>
    <row r="2135" spans="1:5" x14ac:dyDescent="0.25">
      <c r="A2135" s="57" t="s">
        <v>106</v>
      </c>
      <c r="B2135" s="57" t="s">
        <v>44</v>
      </c>
      <c r="C2135" s="58">
        <v>505125.67132000002</v>
      </c>
      <c r="D2135" s="57" t="s">
        <v>14</v>
      </c>
      <c r="E2135" s="57" t="s">
        <v>107</v>
      </c>
    </row>
    <row r="2136" spans="1:5" x14ac:dyDescent="0.25">
      <c r="A2136" s="57" t="s">
        <v>106</v>
      </c>
      <c r="B2136" s="57" t="s">
        <v>44</v>
      </c>
      <c r="C2136" s="58">
        <v>69460.718022899993</v>
      </c>
      <c r="D2136" s="57" t="s">
        <v>14</v>
      </c>
      <c r="E2136" s="57" t="s">
        <v>107</v>
      </c>
    </row>
    <row r="2137" spans="1:5" x14ac:dyDescent="0.25">
      <c r="A2137" s="57" t="s">
        <v>106</v>
      </c>
      <c r="B2137" s="57" t="s">
        <v>44</v>
      </c>
      <c r="C2137" s="58">
        <v>67596.265030199997</v>
      </c>
      <c r="D2137" s="57" t="s">
        <v>14</v>
      </c>
      <c r="E2137" s="57" t="s">
        <v>107</v>
      </c>
    </row>
    <row r="2138" spans="1:5" x14ac:dyDescent="0.25">
      <c r="A2138" s="57" t="s">
        <v>106</v>
      </c>
      <c r="B2138" s="57" t="s">
        <v>44</v>
      </c>
      <c r="C2138" s="58">
        <v>2346273.39438</v>
      </c>
      <c r="D2138" s="57" t="s">
        <v>14</v>
      </c>
      <c r="E2138" s="57" t="s">
        <v>107</v>
      </c>
    </row>
    <row r="2139" spans="1:5" x14ac:dyDescent="0.25">
      <c r="A2139" s="57" t="s">
        <v>106</v>
      </c>
      <c r="B2139" s="57" t="s">
        <v>44</v>
      </c>
      <c r="C2139" s="58">
        <v>2481360.7496199999</v>
      </c>
      <c r="D2139" s="57" t="s">
        <v>14</v>
      </c>
      <c r="E2139" s="57" t="s">
        <v>107</v>
      </c>
    </row>
    <row r="2140" spans="1:5" x14ac:dyDescent="0.25">
      <c r="A2140" s="57" t="s">
        <v>106</v>
      </c>
      <c r="B2140" s="57" t="s">
        <v>44</v>
      </c>
      <c r="C2140" s="58">
        <v>473726.77267699997</v>
      </c>
      <c r="D2140" s="57" t="s">
        <v>14</v>
      </c>
      <c r="E2140" s="57" t="s">
        <v>107</v>
      </c>
    </row>
    <row r="2141" spans="1:5" x14ac:dyDescent="0.25">
      <c r="A2141" s="57" t="s">
        <v>106</v>
      </c>
      <c r="B2141" s="57" t="s">
        <v>44</v>
      </c>
      <c r="C2141" s="58">
        <v>289391.87464200001</v>
      </c>
      <c r="D2141" s="57" t="s">
        <v>14</v>
      </c>
      <c r="E2141" s="57" t="s">
        <v>107</v>
      </c>
    </row>
    <row r="2142" spans="1:5" x14ac:dyDescent="0.25">
      <c r="A2142" s="57" t="s">
        <v>106</v>
      </c>
      <c r="B2142" s="57" t="s">
        <v>44</v>
      </c>
      <c r="C2142" s="58">
        <v>2813474.6759600001</v>
      </c>
      <c r="D2142" s="57" t="s">
        <v>14</v>
      </c>
      <c r="E2142" s="57" t="s">
        <v>107</v>
      </c>
    </row>
    <row r="2143" spans="1:5" x14ac:dyDescent="0.25">
      <c r="A2143" s="57" t="s">
        <v>106</v>
      </c>
      <c r="B2143" s="57" t="s">
        <v>44</v>
      </c>
      <c r="C2143" s="58">
        <v>271902.46686699998</v>
      </c>
      <c r="D2143" s="57" t="s">
        <v>14</v>
      </c>
      <c r="E2143" s="57" t="s">
        <v>107</v>
      </c>
    </row>
    <row r="2144" spans="1:5" x14ac:dyDescent="0.25">
      <c r="A2144" s="57" t="s">
        <v>106</v>
      </c>
      <c r="B2144" s="57" t="s">
        <v>44</v>
      </c>
      <c r="C2144" s="58">
        <v>435343.42447899998</v>
      </c>
      <c r="D2144" s="57" t="s">
        <v>14</v>
      </c>
      <c r="E2144" s="57" t="s">
        <v>107</v>
      </c>
    </row>
    <row r="2145" spans="1:5" x14ac:dyDescent="0.25">
      <c r="A2145" s="57" t="s">
        <v>106</v>
      </c>
      <c r="B2145" s="57" t="s">
        <v>44</v>
      </c>
      <c r="C2145" s="58">
        <v>39866.373346400003</v>
      </c>
      <c r="D2145" s="57" t="s">
        <v>14</v>
      </c>
      <c r="E2145" s="57" t="s">
        <v>107</v>
      </c>
    </row>
    <row r="2146" spans="1:5" x14ac:dyDescent="0.25">
      <c r="A2146" s="57" t="s">
        <v>106</v>
      </c>
      <c r="B2146" s="57" t="s">
        <v>44</v>
      </c>
      <c r="C2146" s="58">
        <v>3620717.4334800001</v>
      </c>
      <c r="D2146" s="57" t="s">
        <v>14</v>
      </c>
      <c r="E2146" s="57" t="s">
        <v>107</v>
      </c>
    </row>
    <row r="2147" spans="1:5" x14ac:dyDescent="0.25">
      <c r="A2147" s="57" t="s">
        <v>106</v>
      </c>
      <c r="B2147" s="57" t="s">
        <v>44</v>
      </c>
      <c r="C2147" s="58">
        <v>103983.788592</v>
      </c>
      <c r="D2147" s="57" t="s">
        <v>14</v>
      </c>
      <c r="E2147" s="57" t="s">
        <v>107</v>
      </c>
    </row>
    <row r="2148" spans="1:5" x14ac:dyDescent="0.25">
      <c r="A2148" s="57" t="s">
        <v>106</v>
      </c>
      <c r="B2148" s="57" t="s">
        <v>44</v>
      </c>
      <c r="C2148" s="58">
        <v>485040.14529499999</v>
      </c>
      <c r="D2148" s="57" t="s">
        <v>14</v>
      </c>
      <c r="E2148" s="57" t="s">
        <v>107</v>
      </c>
    </row>
    <row r="2149" spans="1:5" x14ac:dyDescent="0.25">
      <c r="A2149" s="57" t="s">
        <v>106</v>
      </c>
      <c r="B2149" s="57" t="s">
        <v>44</v>
      </c>
      <c r="C2149" s="58">
        <v>579388.20027399994</v>
      </c>
      <c r="D2149" s="57" t="s">
        <v>14</v>
      </c>
      <c r="E2149" s="57" t="s">
        <v>107</v>
      </c>
    </row>
    <row r="2150" spans="1:5" x14ac:dyDescent="0.25">
      <c r="A2150" s="57" t="s">
        <v>106</v>
      </c>
      <c r="B2150" s="57" t="s">
        <v>44</v>
      </c>
      <c r="C2150" s="58">
        <v>162041.02310799999</v>
      </c>
      <c r="D2150" s="57" t="s">
        <v>14</v>
      </c>
      <c r="E2150" s="57" t="s">
        <v>107</v>
      </c>
    </row>
    <row r="2151" spans="1:5" x14ac:dyDescent="0.25">
      <c r="A2151" s="57" t="s">
        <v>106</v>
      </c>
      <c r="B2151" s="57" t="s">
        <v>44</v>
      </c>
      <c r="C2151" s="58">
        <v>1360260.67961</v>
      </c>
      <c r="D2151" s="57" t="s">
        <v>14</v>
      </c>
      <c r="E2151" s="57" t="s">
        <v>107</v>
      </c>
    </row>
    <row r="2152" spans="1:5" x14ac:dyDescent="0.25">
      <c r="A2152" s="57" t="s">
        <v>106</v>
      </c>
      <c r="B2152" s="57" t="s">
        <v>44</v>
      </c>
      <c r="C2152" s="58">
        <v>677540.38689099997</v>
      </c>
      <c r="D2152" s="57" t="s">
        <v>14</v>
      </c>
      <c r="E2152" s="57" t="s">
        <v>107</v>
      </c>
    </row>
    <row r="2153" spans="1:5" x14ac:dyDescent="0.25">
      <c r="A2153" s="57" t="s">
        <v>106</v>
      </c>
      <c r="B2153" s="57" t="s">
        <v>44</v>
      </c>
      <c r="C2153" s="58">
        <v>281540.17258200003</v>
      </c>
      <c r="D2153" s="57" t="s">
        <v>14</v>
      </c>
      <c r="E2153" s="57" t="s">
        <v>107</v>
      </c>
    </row>
    <row r="2154" spans="1:5" x14ac:dyDescent="0.25">
      <c r="A2154" s="57" t="s">
        <v>106</v>
      </c>
      <c r="B2154" s="57" t="s">
        <v>44</v>
      </c>
      <c r="C2154" s="58">
        <v>388996.09934399999</v>
      </c>
      <c r="D2154" s="57" t="s">
        <v>14</v>
      </c>
      <c r="E2154" s="57" t="s">
        <v>107</v>
      </c>
    </row>
    <row r="2155" spans="1:5" x14ac:dyDescent="0.25">
      <c r="A2155" s="57" t="s">
        <v>106</v>
      </c>
      <c r="B2155" s="57" t="s">
        <v>44</v>
      </c>
      <c r="C2155" s="58">
        <v>106193.33284</v>
      </c>
      <c r="D2155" s="57" t="s">
        <v>14</v>
      </c>
      <c r="E2155" s="57" t="s">
        <v>107</v>
      </c>
    </row>
    <row r="2156" spans="1:5" x14ac:dyDescent="0.25">
      <c r="A2156" s="57" t="s">
        <v>106</v>
      </c>
      <c r="B2156" s="57" t="s">
        <v>44</v>
      </c>
      <c r="C2156" s="58">
        <v>211028.54639599999</v>
      </c>
      <c r="D2156" s="57" t="s">
        <v>14</v>
      </c>
      <c r="E2156" s="57" t="s">
        <v>107</v>
      </c>
    </row>
    <row r="2157" spans="1:5" x14ac:dyDescent="0.25">
      <c r="A2157" s="57" t="s">
        <v>106</v>
      </c>
      <c r="B2157" s="57" t="s">
        <v>44</v>
      </c>
      <c r="C2157" s="58">
        <v>524537.79520000005</v>
      </c>
      <c r="D2157" s="57" t="s">
        <v>14</v>
      </c>
      <c r="E2157" s="57" t="s">
        <v>107</v>
      </c>
    </row>
    <row r="2158" spans="1:5" x14ac:dyDescent="0.25">
      <c r="A2158" s="57" t="s">
        <v>106</v>
      </c>
      <c r="B2158" s="57" t="s">
        <v>44</v>
      </c>
      <c r="C2158" s="58">
        <v>88215.472823999997</v>
      </c>
      <c r="D2158" s="57" t="s">
        <v>14</v>
      </c>
      <c r="E2158" s="57" t="s">
        <v>107</v>
      </c>
    </row>
    <row r="2159" spans="1:5" x14ac:dyDescent="0.25">
      <c r="A2159" s="57" t="s">
        <v>106</v>
      </c>
      <c r="B2159" s="57" t="s">
        <v>44</v>
      </c>
      <c r="C2159" s="58">
        <v>35563.550713899996</v>
      </c>
      <c r="D2159" s="57" t="s">
        <v>14</v>
      </c>
      <c r="E2159" s="57" t="s">
        <v>107</v>
      </c>
    </row>
    <row r="2160" spans="1:5" x14ac:dyDescent="0.25">
      <c r="A2160" s="57" t="s">
        <v>106</v>
      </c>
      <c r="B2160" s="57" t="s">
        <v>44</v>
      </c>
      <c r="C2160" s="58">
        <v>34635.103876499998</v>
      </c>
      <c r="D2160" s="57" t="s">
        <v>14</v>
      </c>
      <c r="E2160" s="57" t="s">
        <v>107</v>
      </c>
    </row>
    <row r="2161" spans="1:5" x14ac:dyDescent="0.25">
      <c r="A2161" s="57" t="s">
        <v>106</v>
      </c>
      <c r="B2161" s="57" t="s">
        <v>44</v>
      </c>
      <c r="C2161" s="58">
        <v>35015.9505384</v>
      </c>
      <c r="D2161" s="57" t="s">
        <v>14</v>
      </c>
      <c r="E2161" s="57" t="s">
        <v>107</v>
      </c>
    </row>
    <row r="2162" spans="1:5" x14ac:dyDescent="0.25">
      <c r="A2162" s="57" t="s">
        <v>106</v>
      </c>
      <c r="B2162" s="57" t="s">
        <v>44</v>
      </c>
      <c r="C2162" s="58">
        <v>287699.47076</v>
      </c>
      <c r="D2162" s="57" t="s">
        <v>14</v>
      </c>
      <c r="E2162" s="57" t="s">
        <v>107</v>
      </c>
    </row>
    <row r="2163" spans="1:5" x14ac:dyDescent="0.25">
      <c r="A2163" s="57" t="s">
        <v>106</v>
      </c>
      <c r="B2163" s="57" t="s">
        <v>44</v>
      </c>
      <c r="C2163" s="58">
        <v>17865.803131199998</v>
      </c>
      <c r="D2163" s="57" t="s">
        <v>5</v>
      </c>
      <c r="E2163" s="57" t="s">
        <v>107</v>
      </c>
    </row>
    <row r="2164" spans="1:5" x14ac:dyDescent="0.25">
      <c r="A2164" s="57" t="s">
        <v>106</v>
      </c>
      <c r="B2164" s="57" t="s">
        <v>44</v>
      </c>
      <c r="C2164" s="58">
        <v>5995233.9198700003</v>
      </c>
      <c r="D2164" s="57" t="s">
        <v>14</v>
      </c>
      <c r="E2164" s="57" t="s">
        <v>106</v>
      </c>
    </row>
    <row r="2165" spans="1:5" x14ac:dyDescent="0.25">
      <c r="A2165" s="57" t="s">
        <v>106</v>
      </c>
      <c r="B2165" s="57" t="s">
        <v>44</v>
      </c>
      <c r="C2165" s="58">
        <v>8235336.8377299998</v>
      </c>
      <c r="D2165" s="57" t="s">
        <v>15</v>
      </c>
      <c r="E2165" s="57" t="s">
        <v>107</v>
      </c>
    </row>
    <row r="2166" spans="1:5" x14ac:dyDescent="0.25">
      <c r="A2166" s="57" t="s">
        <v>106</v>
      </c>
      <c r="B2166" s="57" t="s">
        <v>44</v>
      </c>
      <c r="C2166" s="58">
        <v>8359.4613087399994</v>
      </c>
      <c r="D2166" s="57" t="s">
        <v>14</v>
      </c>
      <c r="E2166" s="57" t="s">
        <v>107</v>
      </c>
    </row>
    <row r="2167" spans="1:5" x14ac:dyDescent="0.25">
      <c r="A2167" s="57" t="s">
        <v>106</v>
      </c>
      <c r="B2167" s="57" t="s">
        <v>44</v>
      </c>
      <c r="C2167" s="58">
        <v>12044011.402899999</v>
      </c>
      <c r="D2167" s="57" t="s">
        <v>15</v>
      </c>
      <c r="E2167" s="57" t="s">
        <v>107</v>
      </c>
    </row>
    <row r="2168" spans="1:5" x14ac:dyDescent="0.25">
      <c r="A2168" s="57" t="s">
        <v>106</v>
      </c>
      <c r="B2168" s="57" t="s">
        <v>44</v>
      </c>
      <c r="C2168" s="58">
        <v>5429248.9488000004</v>
      </c>
      <c r="D2168" s="57" t="s">
        <v>15</v>
      </c>
      <c r="E2168" s="57" t="s">
        <v>106</v>
      </c>
    </row>
    <row r="2169" spans="1:5" x14ac:dyDescent="0.25">
      <c r="A2169" s="57" t="s">
        <v>106</v>
      </c>
      <c r="B2169" s="57" t="s">
        <v>44</v>
      </c>
      <c r="C2169" s="58">
        <v>41598.702588</v>
      </c>
      <c r="D2169" s="57" t="s">
        <v>11</v>
      </c>
      <c r="E2169" s="57" t="s">
        <v>107</v>
      </c>
    </row>
    <row r="2170" spans="1:5" x14ac:dyDescent="0.25">
      <c r="A2170" s="57" t="s">
        <v>106</v>
      </c>
      <c r="B2170" s="57" t="s">
        <v>44</v>
      </c>
      <c r="C2170" s="58">
        <v>30212.555257700002</v>
      </c>
      <c r="D2170" s="57" t="s">
        <v>10</v>
      </c>
      <c r="E2170" s="57" t="s">
        <v>107</v>
      </c>
    </row>
    <row r="2171" spans="1:5" x14ac:dyDescent="0.25">
      <c r="A2171" s="57" t="s">
        <v>106</v>
      </c>
      <c r="B2171" s="57" t="s">
        <v>44</v>
      </c>
      <c r="C2171" s="58">
        <v>99355.863664400007</v>
      </c>
      <c r="D2171" s="57" t="s">
        <v>10</v>
      </c>
      <c r="E2171" s="57" t="s">
        <v>107</v>
      </c>
    </row>
    <row r="2172" spans="1:5" x14ac:dyDescent="0.25">
      <c r="A2172" s="57" t="s">
        <v>106</v>
      </c>
      <c r="B2172" s="57" t="s">
        <v>44</v>
      </c>
      <c r="C2172" s="58">
        <v>5437.2399804099996</v>
      </c>
      <c r="D2172" s="57" t="s">
        <v>14</v>
      </c>
      <c r="E2172" s="57" t="s">
        <v>107</v>
      </c>
    </row>
    <row r="2173" spans="1:5" x14ac:dyDescent="0.25">
      <c r="A2173" s="57" t="s">
        <v>106</v>
      </c>
      <c r="B2173" s="57" t="s">
        <v>44</v>
      </c>
      <c r="C2173" s="58">
        <v>48308219.953500003</v>
      </c>
      <c r="D2173" s="57" t="s">
        <v>15</v>
      </c>
      <c r="E2173" s="57" t="s">
        <v>107</v>
      </c>
    </row>
    <row r="2174" spans="1:5" x14ac:dyDescent="0.25">
      <c r="A2174" s="57" t="s">
        <v>106</v>
      </c>
      <c r="B2174" s="57" t="s">
        <v>44</v>
      </c>
      <c r="C2174" s="58">
        <v>14615671.8127</v>
      </c>
      <c r="D2174" s="57" t="s">
        <v>15</v>
      </c>
      <c r="E2174" s="57" t="s">
        <v>106</v>
      </c>
    </row>
    <row r="2175" spans="1:5" x14ac:dyDescent="0.25">
      <c r="A2175" s="57" t="s">
        <v>106</v>
      </c>
      <c r="B2175" s="57" t="s">
        <v>44</v>
      </c>
      <c r="C2175" s="58">
        <v>254215.29790999999</v>
      </c>
      <c r="D2175" s="57" t="s">
        <v>10</v>
      </c>
      <c r="E2175" s="57" t="s">
        <v>107</v>
      </c>
    </row>
    <row r="2176" spans="1:5" x14ac:dyDescent="0.25">
      <c r="A2176" s="57" t="s">
        <v>106</v>
      </c>
      <c r="B2176" s="57" t="s">
        <v>44</v>
      </c>
      <c r="C2176" s="58">
        <v>467322.93535599997</v>
      </c>
      <c r="D2176" s="57" t="s">
        <v>14</v>
      </c>
      <c r="E2176" s="57" t="s">
        <v>106</v>
      </c>
    </row>
    <row r="2177" spans="1:5" x14ac:dyDescent="0.25">
      <c r="A2177" s="57" t="s">
        <v>106</v>
      </c>
      <c r="B2177" s="57" t="s">
        <v>44</v>
      </c>
      <c r="C2177" s="58">
        <v>93862.8289506</v>
      </c>
      <c r="D2177" s="57" t="s">
        <v>14</v>
      </c>
      <c r="E2177" s="57" t="s">
        <v>106</v>
      </c>
    </row>
    <row r="2178" spans="1:5" x14ac:dyDescent="0.25">
      <c r="A2178" s="57" t="s">
        <v>106</v>
      </c>
      <c r="B2178" s="57" t="s">
        <v>44</v>
      </c>
      <c r="C2178" s="58">
        <v>149924.40284900001</v>
      </c>
      <c r="D2178" s="57" t="s">
        <v>14</v>
      </c>
      <c r="E2178" s="57" t="s">
        <v>106</v>
      </c>
    </row>
    <row r="2179" spans="1:5" x14ac:dyDescent="0.25">
      <c r="A2179" s="57" t="s">
        <v>106</v>
      </c>
      <c r="B2179" s="57" t="s">
        <v>44</v>
      </c>
      <c r="C2179" s="58">
        <v>38111.9478027</v>
      </c>
      <c r="D2179" s="57" t="s">
        <v>14</v>
      </c>
      <c r="E2179" s="57" t="s">
        <v>106</v>
      </c>
    </row>
    <row r="2180" spans="1:5" x14ac:dyDescent="0.25">
      <c r="A2180" s="57" t="s">
        <v>106</v>
      </c>
      <c r="B2180" s="57" t="s">
        <v>44</v>
      </c>
      <c r="C2180" s="58">
        <v>55905.423265999998</v>
      </c>
      <c r="D2180" s="57" t="s">
        <v>14</v>
      </c>
      <c r="E2180" s="57" t="s">
        <v>106</v>
      </c>
    </row>
    <row r="2181" spans="1:5" x14ac:dyDescent="0.25">
      <c r="A2181" s="57" t="s">
        <v>106</v>
      </c>
      <c r="B2181" s="57" t="s">
        <v>44</v>
      </c>
      <c r="C2181" s="58">
        <v>31721.7183941</v>
      </c>
      <c r="D2181" s="57" t="s">
        <v>15</v>
      </c>
      <c r="E2181" s="57" t="s">
        <v>106</v>
      </c>
    </row>
    <row r="2182" spans="1:5" x14ac:dyDescent="0.25">
      <c r="A2182" s="57" t="s">
        <v>106</v>
      </c>
      <c r="B2182" s="57" t="s">
        <v>44</v>
      </c>
      <c r="C2182" s="58">
        <v>25772.994084999998</v>
      </c>
      <c r="D2182" s="57" t="s">
        <v>15</v>
      </c>
      <c r="E2182" s="57" t="s">
        <v>106</v>
      </c>
    </row>
    <row r="2183" spans="1:5" x14ac:dyDescent="0.25">
      <c r="A2183" s="57" t="s">
        <v>106</v>
      </c>
      <c r="B2183" s="57" t="s">
        <v>44</v>
      </c>
      <c r="C2183" s="58">
        <v>24802.463819000001</v>
      </c>
      <c r="D2183" s="57" t="s">
        <v>15</v>
      </c>
      <c r="E2183" s="57" t="s">
        <v>106</v>
      </c>
    </row>
    <row r="2184" spans="1:5" x14ac:dyDescent="0.25">
      <c r="A2184" s="57" t="s">
        <v>106</v>
      </c>
      <c r="B2184" s="57" t="s">
        <v>44</v>
      </c>
      <c r="C2184" s="58">
        <v>866782.59027699998</v>
      </c>
      <c r="D2184" s="57" t="s">
        <v>14</v>
      </c>
      <c r="E2184" s="57" t="s">
        <v>106</v>
      </c>
    </row>
    <row r="2185" spans="1:5" x14ac:dyDescent="0.25">
      <c r="A2185" s="57" t="s">
        <v>106</v>
      </c>
      <c r="B2185" s="57" t="s">
        <v>44</v>
      </c>
      <c r="C2185" s="58">
        <v>36004.743702799999</v>
      </c>
      <c r="D2185" s="57" t="s">
        <v>14</v>
      </c>
      <c r="E2185" s="57" t="s">
        <v>106</v>
      </c>
    </row>
    <row r="2186" spans="1:5" x14ac:dyDescent="0.25">
      <c r="A2186" s="57" t="s">
        <v>106</v>
      </c>
      <c r="B2186" s="57" t="s">
        <v>44</v>
      </c>
      <c r="C2186" s="58">
        <v>744712.670132</v>
      </c>
      <c r="D2186" s="57" t="s">
        <v>14</v>
      </c>
      <c r="E2186" s="57" t="s">
        <v>106</v>
      </c>
    </row>
    <row r="2187" spans="1:5" x14ac:dyDescent="0.25">
      <c r="A2187" s="57" t="s">
        <v>106</v>
      </c>
      <c r="B2187" s="57" t="s">
        <v>44</v>
      </c>
      <c r="C2187" s="58">
        <v>19564.1018702</v>
      </c>
      <c r="D2187" s="57" t="s">
        <v>14</v>
      </c>
      <c r="E2187" s="57" t="s">
        <v>107</v>
      </c>
    </row>
    <row r="2188" spans="1:5" x14ac:dyDescent="0.25">
      <c r="A2188" s="57" t="s">
        <v>106</v>
      </c>
      <c r="B2188" s="57" t="s">
        <v>44</v>
      </c>
      <c r="C2188" s="58">
        <v>152607.102197</v>
      </c>
      <c r="D2188" s="57" t="s">
        <v>14</v>
      </c>
      <c r="E2188" s="57" t="s">
        <v>106</v>
      </c>
    </row>
    <row r="2189" spans="1:5" x14ac:dyDescent="0.25">
      <c r="A2189" s="57" t="s">
        <v>106</v>
      </c>
      <c r="B2189" s="57" t="s">
        <v>44</v>
      </c>
      <c r="C2189" s="58">
        <v>740855.58340300003</v>
      </c>
      <c r="D2189" s="57" t="s">
        <v>14</v>
      </c>
      <c r="E2189" s="57" t="s">
        <v>106</v>
      </c>
    </row>
    <row r="2190" spans="1:5" x14ac:dyDescent="0.25">
      <c r="A2190" s="57" t="s">
        <v>106</v>
      </c>
      <c r="B2190" s="57" t="s">
        <v>44</v>
      </c>
      <c r="C2190" s="58">
        <v>34678.988985900003</v>
      </c>
      <c r="D2190" s="57" t="s">
        <v>14</v>
      </c>
      <c r="E2190" s="57" t="s">
        <v>106</v>
      </c>
    </row>
    <row r="2191" spans="1:5" x14ac:dyDescent="0.25">
      <c r="A2191" s="57" t="s">
        <v>106</v>
      </c>
      <c r="B2191" s="57" t="s">
        <v>44</v>
      </c>
      <c r="C2191" s="58">
        <v>158166.790786</v>
      </c>
      <c r="D2191" s="57" t="s">
        <v>14</v>
      </c>
      <c r="E2191" s="57" t="s">
        <v>107</v>
      </c>
    </row>
    <row r="2192" spans="1:5" x14ac:dyDescent="0.25">
      <c r="A2192" s="57" t="s">
        <v>106</v>
      </c>
      <c r="B2192" s="57" t="s">
        <v>44</v>
      </c>
      <c r="C2192" s="58">
        <v>106310.644397</v>
      </c>
      <c r="D2192" s="57" t="s">
        <v>14</v>
      </c>
      <c r="E2192" s="57" t="s">
        <v>107</v>
      </c>
    </row>
    <row r="2193" spans="1:5" x14ac:dyDescent="0.25">
      <c r="A2193" s="57" t="s">
        <v>106</v>
      </c>
      <c r="B2193" s="57" t="s">
        <v>44</v>
      </c>
      <c r="C2193" s="58">
        <v>449645.39607999998</v>
      </c>
      <c r="D2193" s="57" t="s">
        <v>14</v>
      </c>
      <c r="E2193" s="57" t="s">
        <v>107</v>
      </c>
    </row>
    <row r="2194" spans="1:5" x14ac:dyDescent="0.25">
      <c r="A2194" s="57" t="s">
        <v>106</v>
      </c>
      <c r="B2194" s="57" t="s">
        <v>44</v>
      </c>
      <c r="C2194" s="58">
        <v>600112.44131799997</v>
      </c>
      <c r="D2194" s="57" t="s">
        <v>14</v>
      </c>
      <c r="E2194" s="57" t="s">
        <v>107</v>
      </c>
    </row>
    <row r="2195" spans="1:5" x14ac:dyDescent="0.25">
      <c r="A2195" s="57" t="s">
        <v>106</v>
      </c>
      <c r="B2195" s="57" t="s">
        <v>44</v>
      </c>
      <c r="C2195" s="58">
        <v>869441.50112899998</v>
      </c>
      <c r="D2195" s="57" t="s">
        <v>14</v>
      </c>
      <c r="E2195" s="57" t="s">
        <v>107</v>
      </c>
    </row>
    <row r="2196" spans="1:5" x14ac:dyDescent="0.25">
      <c r="A2196" s="57" t="s">
        <v>106</v>
      </c>
      <c r="B2196" s="57" t="s">
        <v>44</v>
      </c>
      <c r="C2196" s="58">
        <v>112430.878551</v>
      </c>
      <c r="D2196" s="57" t="s">
        <v>14</v>
      </c>
      <c r="E2196" s="57" t="s">
        <v>107</v>
      </c>
    </row>
    <row r="2197" spans="1:5" x14ac:dyDescent="0.25">
      <c r="A2197" s="57" t="s">
        <v>106</v>
      </c>
      <c r="B2197" s="57" t="s">
        <v>44</v>
      </c>
      <c r="C2197" s="58">
        <v>133515.50710799999</v>
      </c>
      <c r="D2197" s="57" t="s">
        <v>14</v>
      </c>
      <c r="E2197" s="57" t="s">
        <v>107</v>
      </c>
    </row>
    <row r="2198" spans="1:5" x14ac:dyDescent="0.25">
      <c r="A2198" s="57" t="s">
        <v>106</v>
      </c>
      <c r="B2198" s="57" t="s">
        <v>44</v>
      </c>
      <c r="C2198" s="58">
        <v>54200.306303600002</v>
      </c>
      <c r="D2198" s="57" t="s">
        <v>14</v>
      </c>
      <c r="E2198" s="57" t="s">
        <v>107</v>
      </c>
    </row>
    <row r="2199" spans="1:5" x14ac:dyDescent="0.25">
      <c r="A2199" s="57" t="s">
        <v>106</v>
      </c>
      <c r="B2199" s="57" t="s">
        <v>44</v>
      </c>
      <c r="C2199" s="58">
        <v>33947.261974599998</v>
      </c>
      <c r="D2199" s="57" t="s">
        <v>14</v>
      </c>
      <c r="E2199" s="57" t="s">
        <v>107</v>
      </c>
    </row>
    <row r="2200" spans="1:5" x14ac:dyDescent="0.25">
      <c r="A2200" s="57" t="s">
        <v>106</v>
      </c>
      <c r="B2200" s="57" t="s">
        <v>44</v>
      </c>
      <c r="C2200" s="58">
        <v>13235.049397000001</v>
      </c>
      <c r="D2200" s="57" t="s">
        <v>14</v>
      </c>
      <c r="E2200" s="57" t="s">
        <v>107</v>
      </c>
    </row>
    <row r="2201" spans="1:5" x14ac:dyDescent="0.25">
      <c r="A2201" s="57" t="s">
        <v>106</v>
      </c>
      <c r="B2201" s="57" t="s">
        <v>44</v>
      </c>
      <c r="C2201" s="58">
        <v>12043.1498944</v>
      </c>
      <c r="D2201" s="57" t="s">
        <v>14</v>
      </c>
      <c r="E2201" s="57" t="s">
        <v>107</v>
      </c>
    </row>
    <row r="2202" spans="1:5" x14ac:dyDescent="0.25">
      <c r="A2202" s="57" t="s">
        <v>106</v>
      </c>
      <c r="B2202" s="57" t="s">
        <v>44</v>
      </c>
      <c r="C2202" s="58">
        <v>21184.087164600001</v>
      </c>
      <c r="D2202" s="57" t="s">
        <v>14</v>
      </c>
      <c r="E2202" s="57" t="s">
        <v>107</v>
      </c>
    </row>
    <row r="2203" spans="1:5" x14ac:dyDescent="0.25">
      <c r="A2203" s="57" t="s">
        <v>106</v>
      </c>
      <c r="B2203" s="57" t="s">
        <v>44</v>
      </c>
      <c r="C2203" s="58">
        <v>28806.856149499999</v>
      </c>
      <c r="D2203" s="57" t="s">
        <v>14</v>
      </c>
      <c r="E2203" s="57" t="s">
        <v>106</v>
      </c>
    </row>
    <row r="2204" spans="1:5" x14ac:dyDescent="0.25">
      <c r="A2204" s="57" t="s">
        <v>106</v>
      </c>
      <c r="B2204" s="57" t="s">
        <v>44</v>
      </c>
      <c r="C2204" s="58">
        <v>34912.633584499999</v>
      </c>
      <c r="D2204" s="57" t="s">
        <v>14</v>
      </c>
      <c r="E2204" s="57" t="s">
        <v>106</v>
      </c>
    </row>
    <row r="2205" spans="1:5" x14ac:dyDescent="0.25">
      <c r="A2205" s="57" t="s">
        <v>106</v>
      </c>
      <c r="B2205" s="57" t="s">
        <v>44</v>
      </c>
      <c r="C2205" s="58">
        <v>45019.089231899998</v>
      </c>
      <c r="D2205" s="57" t="s">
        <v>14</v>
      </c>
      <c r="E2205" s="57" t="s">
        <v>107</v>
      </c>
    </row>
    <row r="2206" spans="1:5" x14ac:dyDescent="0.25">
      <c r="A2206" s="57" t="s">
        <v>106</v>
      </c>
      <c r="B2206" s="57" t="s">
        <v>44</v>
      </c>
      <c r="C2206" s="58">
        <v>3856.0117231700001</v>
      </c>
      <c r="D2206" s="57" t="s">
        <v>14</v>
      </c>
      <c r="E2206" s="57" t="s">
        <v>106</v>
      </c>
    </row>
    <row r="2207" spans="1:5" x14ac:dyDescent="0.25">
      <c r="A2207" s="57" t="s">
        <v>106</v>
      </c>
      <c r="B2207" s="57" t="s">
        <v>44</v>
      </c>
      <c r="C2207" s="58">
        <v>9336.6005571400001</v>
      </c>
      <c r="D2207" s="57" t="s">
        <v>14</v>
      </c>
      <c r="E2207" s="57" t="s">
        <v>106</v>
      </c>
    </row>
    <row r="2208" spans="1:5" x14ac:dyDescent="0.25">
      <c r="A2208" s="57" t="s">
        <v>106</v>
      </c>
      <c r="B2208" s="57" t="s">
        <v>44</v>
      </c>
      <c r="C2208" s="58">
        <v>837.34222863100001</v>
      </c>
      <c r="D2208" s="57" t="s">
        <v>14</v>
      </c>
      <c r="E2208" s="57" t="s">
        <v>107</v>
      </c>
    </row>
    <row r="2209" spans="1:5" x14ac:dyDescent="0.25">
      <c r="A2209" s="57" t="s">
        <v>106</v>
      </c>
      <c r="B2209" s="57" t="s">
        <v>44</v>
      </c>
      <c r="C2209" s="58">
        <v>87409.042869500001</v>
      </c>
      <c r="D2209" s="57" t="s">
        <v>14</v>
      </c>
      <c r="E2209" s="57" t="s">
        <v>106</v>
      </c>
    </row>
    <row r="2210" spans="1:5" x14ac:dyDescent="0.25">
      <c r="A2210" s="57" t="s">
        <v>106</v>
      </c>
      <c r="B2210" s="57" t="s">
        <v>44</v>
      </c>
      <c r="C2210" s="58">
        <v>8234.5787628399994</v>
      </c>
      <c r="D2210" s="57" t="s">
        <v>14</v>
      </c>
      <c r="E2210" s="57" t="s">
        <v>107</v>
      </c>
    </row>
    <row r="2211" spans="1:5" x14ac:dyDescent="0.25">
      <c r="A2211" s="57" t="s">
        <v>106</v>
      </c>
      <c r="B2211" s="57" t="s">
        <v>44</v>
      </c>
      <c r="C2211" s="58">
        <v>4700.8851878799996</v>
      </c>
      <c r="D2211" s="57" t="s">
        <v>14</v>
      </c>
      <c r="E2211" s="57" t="s">
        <v>106</v>
      </c>
    </row>
    <row r="2212" spans="1:5" x14ac:dyDescent="0.25">
      <c r="A2212" s="57" t="s">
        <v>106</v>
      </c>
      <c r="B2212" s="57" t="s">
        <v>44</v>
      </c>
      <c r="C2212" s="58">
        <v>33322.2121959</v>
      </c>
      <c r="D2212" s="57" t="s">
        <v>14</v>
      </c>
      <c r="E2212" s="57" t="s">
        <v>107</v>
      </c>
    </row>
    <row r="2213" spans="1:5" x14ac:dyDescent="0.25">
      <c r="A2213" s="57" t="s">
        <v>106</v>
      </c>
      <c r="B2213" s="57" t="s">
        <v>44</v>
      </c>
      <c r="C2213" s="58">
        <v>69227.242367900006</v>
      </c>
      <c r="D2213" s="57" t="s">
        <v>14</v>
      </c>
      <c r="E2213" s="57" t="s">
        <v>107</v>
      </c>
    </row>
    <row r="2214" spans="1:5" x14ac:dyDescent="0.25">
      <c r="A2214" s="57" t="s">
        <v>106</v>
      </c>
      <c r="B2214" s="57" t="s">
        <v>44</v>
      </c>
      <c r="C2214" s="58">
        <v>17538.024260499998</v>
      </c>
      <c r="D2214" s="57" t="s">
        <v>14</v>
      </c>
      <c r="E2214" s="57" t="s">
        <v>106</v>
      </c>
    </row>
    <row r="2215" spans="1:5" x14ac:dyDescent="0.25">
      <c r="A2215" s="57" t="s">
        <v>106</v>
      </c>
      <c r="B2215" s="57" t="s">
        <v>44</v>
      </c>
      <c r="C2215" s="58">
        <v>21866.046933199999</v>
      </c>
      <c r="D2215" s="57" t="s">
        <v>14</v>
      </c>
      <c r="E2215" s="57" t="s">
        <v>106</v>
      </c>
    </row>
    <row r="2216" spans="1:5" x14ac:dyDescent="0.25">
      <c r="A2216" s="57" t="s">
        <v>106</v>
      </c>
      <c r="B2216" s="57" t="s">
        <v>44</v>
      </c>
      <c r="C2216" s="58">
        <v>26211.656744600001</v>
      </c>
      <c r="D2216" s="57" t="s">
        <v>14</v>
      </c>
      <c r="E2216" s="57" t="s">
        <v>106</v>
      </c>
    </row>
    <row r="2217" spans="1:5" x14ac:dyDescent="0.25">
      <c r="A2217" s="57" t="s">
        <v>106</v>
      </c>
      <c r="B2217" s="57" t="s">
        <v>44</v>
      </c>
      <c r="C2217" s="58">
        <v>121434.859847</v>
      </c>
      <c r="D2217" s="57" t="s">
        <v>14</v>
      </c>
      <c r="E2217" s="57" t="s">
        <v>106</v>
      </c>
    </row>
    <row r="2218" spans="1:5" x14ac:dyDescent="0.25">
      <c r="A2218" s="57" t="s">
        <v>106</v>
      </c>
      <c r="B2218" s="57" t="s">
        <v>44</v>
      </c>
      <c r="C2218" s="58">
        <v>397595.86848599999</v>
      </c>
      <c r="D2218" s="57" t="s">
        <v>14</v>
      </c>
      <c r="E2218" s="57" t="s">
        <v>106</v>
      </c>
    </row>
    <row r="2219" spans="1:5" x14ac:dyDescent="0.25">
      <c r="A2219" s="57" t="s">
        <v>106</v>
      </c>
      <c r="B2219" s="57" t="s">
        <v>44</v>
      </c>
      <c r="C2219" s="58">
        <v>647249.97067800001</v>
      </c>
      <c r="D2219" s="57" t="s">
        <v>14</v>
      </c>
      <c r="E2219" s="57" t="s">
        <v>106</v>
      </c>
    </row>
    <row r="2220" spans="1:5" x14ac:dyDescent="0.25">
      <c r="A2220" s="57" t="s">
        <v>106</v>
      </c>
      <c r="B2220" s="57" t="s">
        <v>44</v>
      </c>
      <c r="C2220" s="58">
        <v>292517.12177299999</v>
      </c>
      <c r="D2220" s="57" t="s">
        <v>14</v>
      </c>
      <c r="E2220" s="57" t="s">
        <v>106</v>
      </c>
    </row>
    <row r="2221" spans="1:5" x14ac:dyDescent="0.25">
      <c r="A2221" s="57" t="s">
        <v>106</v>
      </c>
      <c r="B2221" s="57" t="s">
        <v>44</v>
      </c>
      <c r="C2221" s="58">
        <v>165828.84564000001</v>
      </c>
      <c r="D2221" s="57" t="s">
        <v>14</v>
      </c>
      <c r="E2221" s="57" t="s">
        <v>106</v>
      </c>
    </row>
    <row r="2222" spans="1:5" x14ac:dyDescent="0.25">
      <c r="A2222" s="57" t="s">
        <v>106</v>
      </c>
      <c r="B2222" s="57" t="s">
        <v>44</v>
      </c>
      <c r="C2222" s="58">
        <v>456837.94944300002</v>
      </c>
      <c r="D2222" s="57" t="s">
        <v>14</v>
      </c>
      <c r="E2222" s="57" t="s">
        <v>107</v>
      </c>
    </row>
    <row r="2223" spans="1:5" x14ac:dyDescent="0.25">
      <c r="A2223" s="57" t="s">
        <v>106</v>
      </c>
      <c r="B2223" s="57" t="s">
        <v>44</v>
      </c>
      <c r="C2223" s="58">
        <v>124165.519445</v>
      </c>
      <c r="D2223" s="57" t="s">
        <v>14</v>
      </c>
      <c r="E2223" s="57" t="s">
        <v>106</v>
      </c>
    </row>
    <row r="2224" spans="1:5" x14ac:dyDescent="0.25">
      <c r="A2224" s="57" t="s">
        <v>106</v>
      </c>
      <c r="B2224" s="57" t="s">
        <v>44</v>
      </c>
      <c r="C2224" s="58">
        <v>243846.29310000001</v>
      </c>
      <c r="D2224" s="57" t="s">
        <v>14</v>
      </c>
      <c r="E2224" s="57" t="s">
        <v>106</v>
      </c>
    </row>
    <row r="2225" spans="1:5" x14ac:dyDescent="0.25">
      <c r="A2225" s="57" t="s">
        <v>106</v>
      </c>
      <c r="B2225" s="57" t="s">
        <v>44</v>
      </c>
      <c r="C2225" s="58">
        <v>22868.512542500001</v>
      </c>
      <c r="D2225" s="57" t="s">
        <v>14</v>
      </c>
      <c r="E2225" s="57" t="s">
        <v>106</v>
      </c>
    </row>
    <row r="2226" spans="1:5" x14ac:dyDescent="0.25">
      <c r="A2226" s="57" t="s">
        <v>106</v>
      </c>
      <c r="B2226" s="57" t="s">
        <v>44</v>
      </c>
      <c r="C2226" s="58">
        <v>3100.8613358399998</v>
      </c>
      <c r="D2226" s="57" t="s">
        <v>14</v>
      </c>
      <c r="E2226" s="57" t="s">
        <v>107</v>
      </c>
    </row>
    <row r="2227" spans="1:5" x14ac:dyDescent="0.25">
      <c r="A2227" s="57" t="s">
        <v>106</v>
      </c>
      <c r="B2227" s="57" t="s">
        <v>44</v>
      </c>
      <c r="C2227" s="58">
        <v>11039.921876</v>
      </c>
      <c r="D2227" s="57" t="s">
        <v>4</v>
      </c>
      <c r="E2227" s="57" t="s">
        <v>107</v>
      </c>
    </row>
    <row r="2228" spans="1:5" x14ac:dyDescent="0.25">
      <c r="A2228" s="57" t="s">
        <v>106</v>
      </c>
      <c r="B2228" s="57" t="s">
        <v>45</v>
      </c>
      <c r="C2228" s="58">
        <v>117004.98376</v>
      </c>
      <c r="D2228" s="57" t="s">
        <v>15</v>
      </c>
      <c r="E2228" s="57" t="s">
        <v>106</v>
      </c>
    </row>
    <row r="2229" spans="1:5" x14ac:dyDescent="0.25">
      <c r="A2229" s="57" t="s">
        <v>106</v>
      </c>
      <c r="B2229" s="57" t="s">
        <v>45</v>
      </c>
      <c r="C2229" s="58">
        <v>3941951.06348</v>
      </c>
      <c r="D2229" s="57" t="s">
        <v>15</v>
      </c>
      <c r="E2229" s="57" t="s">
        <v>107</v>
      </c>
    </row>
    <row r="2230" spans="1:5" x14ac:dyDescent="0.25">
      <c r="A2230" s="57" t="s">
        <v>106</v>
      </c>
      <c r="B2230" s="57" t="s">
        <v>45</v>
      </c>
      <c r="C2230" s="58">
        <v>51601.6793875</v>
      </c>
      <c r="D2230" s="57" t="s">
        <v>11</v>
      </c>
      <c r="E2230" s="57" t="s">
        <v>106</v>
      </c>
    </row>
    <row r="2231" spans="1:5" x14ac:dyDescent="0.25">
      <c r="A2231" s="57" t="s">
        <v>106</v>
      </c>
      <c r="B2231" s="57" t="s">
        <v>45</v>
      </c>
      <c r="C2231" s="58">
        <v>13.4707010202</v>
      </c>
      <c r="D2231" s="57" t="s">
        <v>9</v>
      </c>
      <c r="E2231" s="57" t="s">
        <v>106</v>
      </c>
    </row>
    <row r="2232" spans="1:5" x14ac:dyDescent="0.25">
      <c r="A2232" s="57" t="s">
        <v>106</v>
      </c>
      <c r="B2232" s="57" t="s">
        <v>45</v>
      </c>
      <c r="C2232" s="58">
        <v>84624.814194799997</v>
      </c>
      <c r="D2232" s="57" t="s">
        <v>9</v>
      </c>
      <c r="E2232" s="57" t="s">
        <v>107</v>
      </c>
    </row>
    <row r="2233" spans="1:5" x14ac:dyDescent="0.25">
      <c r="A2233" s="57" t="s">
        <v>106</v>
      </c>
      <c r="B2233" s="57" t="s">
        <v>45</v>
      </c>
      <c r="C2233" s="58">
        <v>371731.750925</v>
      </c>
      <c r="D2233" s="57" t="s">
        <v>6</v>
      </c>
      <c r="E2233" s="57" t="s">
        <v>107</v>
      </c>
    </row>
    <row r="2234" spans="1:5" x14ac:dyDescent="0.25">
      <c r="A2234" s="57" t="s">
        <v>106</v>
      </c>
      <c r="B2234" s="57" t="s">
        <v>45</v>
      </c>
      <c r="C2234" s="58">
        <v>110501.390741</v>
      </c>
      <c r="D2234" s="57" t="s">
        <v>9</v>
      </c>
      <c r="E2234" s="57" t="s">
        <v>107</v>
      </c>
    </row>
    <row r="2235" spans="1:5" x14ac:dyDescent="0.25">
      <c r="A2235" s="57" t="s">
        <v>106</v>
      </c>
      <c r="B2235" s="57" t="s">
        <v>45</v>
      </c>
      <c r="C2235" s="58">
        <v>867912.42976299999</v>
      </c>
      <c r="D2235" s="57" t="s">
        <v>6</v>
      </c>
      <c r="E2235" s="57" t="s">
        <v>107</v>
      </c>
    </row>
    <row r="2236" spans="1:5" x14ac:dyDescent="0.25">
      <c r="A2236" s="57" t="s">
        <v>106</v>
      </c>
      <c r="B2236" s="57" t="s">
        <v>45</v>
      </c>
      <c r="C2236" s="58">
        <v>1319365.6153599999</v>
      </c>
      <c r="D2236" s="57" t="s">
        <v>15</v>
      </c>
      <c r="E2236" s="57" t="s">
        <v>107</v>
      </c>
    </row>
    <row r="2237" spans="1:5" x14ac:dyDescent="0.25">
      <c r="A2237" s="57" t="s">
        <v>106</v>
      </c>
      <c r="B2237" s="57" t="s">
        <v>45</v>
      </c>
      <c r="C2237" s="58">
        <v>13701286.6568</v>
      </c>
      <c r="D2237" s="57" t="s">
        <v>15</v>
      </c>
      <c r="E2237" s="57" t="s">
        <v>107</v>
      </c>
    </row>
    <row r="2238" spans="1:5" x14ac:dyDescent="0.25">
      <c r="A2238" s="57" t="s">
        <v>106</v>
      </c>
      <c r="B2238" s="57" t="s">
        <v>45</v>
      </c>
      <c r="C2238" s="58">
        <v>24212.810297</v>
      </c>
      <c r="D2238" s="57" t="s">
        <v>15</v>
      </c>
      <c r="E2238" s="57" t="s">
        <v>107</v>
      </c>
    </row>
    <row r="2239" spans="1:5" x14ac:dyDescent="0.25">
      <c r="A2239" s="57" t="s">
        <v>106</v>
      </c>
      <c r="B2239" s="57" t="s">
        <v>45</v>
      </c>
      <c r="C2239" s="58">
        <v>1809094.7769299999</v>
      </c>
      <c r="D2239" s="57" t="s">
        <v>15</v>
      </c>
      <c r="E2239" s="57" t="s">
        <v>107</v>
      </c>
    </row>
    <row r="2240" spans="1:5" x14ac:dyDescent="0.25">
      <c r="A2240" s="57" t="s">
        <v>106</v>
      </c>
      <c r="B2240" s="57" t="s">
        <v>45</v>
      </c>
      <c r="C2240" s="58">
        <v>938417.58152799995</v>
      </c>
      <c r="D2240" s="57" t="s">
        <v>10</v>
      </c>
      <c r="E2240" s="57" t="s">
        <v>107</v>
      </c>
    </row>
    <row r="2241" spans="1:5" x14ac:dyDescent="0.25">
      <c r="A2241" s="57" t="s">
        <v>106</v>
      </c>
      <c r="B2241" s="57" t="s">
        <v>45</v>
      </c>
      <c r="C2241" s="58">
        <v>8548373.9055300001</v>
      </c>
      <c r="D2241" s="57" t="s">
        <v>15</v>
      </c>
      <c r="E2241" s="57" t="s">
        <v>106</v>
      </c>
    </row>
    <row r="2242" spans="1:5" x14ac:dyDescent="0.25">
      <c r="A2242" s="57" t="s">
        <v>106</v>
      </c>
      <c r="B2242" s="57" t="s">
        <v>45</v>
      </c>
      <c r="C2242" s="58">
        <v>13980894.877599999</v>
      </c>
      <c r="D2242" s="57" t="s">
        <v>15</v>
      </c>
      <c r="E2242" s="57" t="s">
        <v>107</v>
      </c>
    </row>
    <row r="2243" spans="1:5" x14ac:dyDescent="0.25">
      <c r="A2243" s="57" t="s">
        <v>106</v>
      </c>
      <c r="B2243" s="57" t="s">
        <v>45</v>
      </c>
      <c r="C2243" s="58">
        <v>29545964.811700001</v>
      </c>
      <c r="D2243" s="57" t="s">
        <v>2</v>
      </c>
      <c r="E2243" s="57" t="s">
        <v>106</v>
      </c>
    </row>
    <row r="2244" spans="1:5" x14ac:dyDescent="0.25">
      <c r="A2244" s="57" t="s">
        <v>106</v>
      </c>
      <c r="B2244" s="57" t="s">
        <v>45</v>
      </c>
      <c r="C2244" s="58">
        <v>10875011.071900001</v>
      </c>
      <c r="D2244" s="57" t="s">
        <v>1</v>
      </c>
      <c r="E2244" s="57" t="s">
        <v>107</v>
      </c>
    </row>
    <row r="2245" spans="1:5" x14ac:dyDescent="0.25">
      <c r="A2245" s="57" t="s">
        <v>106</v>
      </c>
      <c r="B2245" s="57" t="s">
        <v>45</v>
      </c>
      <c r="C2245" s="58">
        <v>2147550.5607400001</v>
      </c>
      <c r="D2245" s="57" t="s">
        <v>4</v>
      </c>
      <c r="E2245" s="57" t="s">
        <v>106</v>
      </c>
    </row>
    <row r="2246" spans="1:5" x14ac:dyDescent="0.25">
      <c r="A2246" s="57" t="s">
        <v>106</v>
      </c>
      <c r="B2246" s="57" t="s">
        <v>45</v>
      </c>
      <c r="C2246" s="58">
        <v>369430.27597999998</v>
      </c>
      <c r="D2246" s="57" t="s">
        <v>4</v>
      </c>
      <c r="E2246" s="57" t="s">
        <v>107</v>
      </c>
    </row>
    <row r="2247" spans="1:5" x14ac:dyDescent="0.25">
      <c r="A2247" s="57" t="s">
        <v>106</v>
      </c>
      <c r="B2247" s="57" t="s">
        <v>45</v>
      </c>
      <c r="C2247" s="58">
        <v>55929.053943500003</v>
      </c>
      <c r="D2247" s="57" t="s">
        <v>4</v>
      </c>
      <c r="E2247" s="57" t="s">
        <v>106</v>
      </c>
    </row>
    <row r="2248" spans="1:5" x14ac:dyDescent="0.25">
      <c r="A2248" s="57" t="s">
        <v>106</v>
      </c>
      <c r="B2248" s="57" t="s">
        <v>45</v>
      </c>
      <c r="C2248" s="58">
        <v>3665121.3973099999</v>
      </c>
      <c r="D2248" s="57" t="s">
        <v>4</v>
      </c>
      <c r="E2248" s="57" t="s">
        <v>106</v>
      </c>
    </row>
    <row r="2249" spans="1:5" x14ac:dyDescent="0.25">
      <c r="A2249" s="57" t="s">
        <v>106</v>
      </c>
      <c r="B2249" s="57" t="s">
        <v>45</v>
      </c>
      <c r="C2249" s="58">
        <v>2399625.6287799999</v>
      </c>
      <c r="D2249" s="57" t="s">
        <v>4</v>
      </c>
      <c r="E2249" s="57" t="s">
        <v>106</v>
      </c>
    </row>
    <row r="2250" spans="1:5" x14ac:dyDescent="0.25">
      <c r="A2250" s="57" t="s">
        <v>106</v>
      </c>
      <c r="B2250" s="57" t="s">
        <v>45</v>
      </c>
      <c r="C2250" s="58">
        <v>398868.25501700002</v>
      </c>
      <c r="D2250" s="57" t="s">
        <v>4</v>
      </c>
      <c r="E2250" s="57" t="s">
        <v>106</v>
      </c>
    </row>
    <row r="2251" spans="1:5" x14ac:dyDescent="0.25">
      <c r="A2251" s="57" t="s">
        <v>106</v>
      </c>
      <c r="B2251" s="57" t="s">
        <v>45</v>
      </c>
      <c r="C2251" s="58">
        <v>163047.26818700001</v>
      </c>
      <c r="D2251" s="57" t="s">
        <v>4</v>
      </c>
      <c r="E2251" s="57" t="s">
        <v>106</v>
      </c>
    </row>
    <row r="2252" spans="1:5" x14ac:dyDescent="0.25">
      <c r="A2252" s="57" t="s">
        <v>106</v>
      </c>
      <c r="B2252" s="57" t="s">
        <v>45</v>
      </c>
      <c r="C2252" s="58">
        <v>1116.13538161</v>
      </c>
      <c r="D2252" s="57" t="s">
        <v>4</v>
      </c>
      <c r="E2252" s="57" t="s">
        <v>107</v>
      </c>
    </row>
    <row r="2253" spans="1:5" x14ac:dyDescent="0.25">
      <c r="A2253" s="57" t="s">
        <v>106</v>
      </c>
      <c r="B2253" s="57" t="s">
        <v>45</v>
      </c>
      <c r="C2253" s="58">
        <v>1518589.92053</v>
      </c>
      <c r="D2253" s="57" t="s">
        <v>4</v>
      </c>
      <c r="E2253" s="57" t="s">
        <v>106</v>
      </c>
    </row>
    <row r="2254" spans="1:5" x14ac:dyDescent="0.25">
      <c r="A2254" s="57" t="s">
        <v>106</v>
      </c>
      <c r="B2254" s="57" t="s">
        <v>45</v>
      </c>
      <c r="C2254" s="58">
        <v>419227.38763399998</v>
      </c>
      <c r="D2254" s="57" t="s">
        <v>4</v>
      </c>
      <c r="E2254" s="57" t="s">
        <v>106</v>
      </c>
    </row>
    <row r="2255" spans="1:5" x14ac:dyDescent="0.25">
      <c r="A2255" s="57" t="s">
        <v>106</v>
      </c>
      <c r="B2255" s="57" t="s">
        <v>45</v>
      </c>
      <c r="C2255" s="58">
        <v>138876.836607</v>
      </c>
      <c r="D2255" s="57" t="s">
        <v>4</v>
      </c>
      <c r="E2255" s="57" t="s">
        <v>107</v>
      </c>
    </row>
    <row r="2256" spans="1:5" x14ac:dyDescent="0.25">
      <c r="A2256" s="57" t="s">
        <v>106</v>
      </c>
      <c r="B2256" s="57" t="s">
        <v>45</v>
      </c>
      <c r="C2256" s="58">
        <v>213835.483102</v>
      </c>
      <c r="D2256" s="57" t="s">
        <v>4</v>
      </c>
      <c r="E2256" s="57" t="s">
        <v>107</v>
      </c>
    </row>
    <row r="2257" spans="1:5" x14ac:dyDescent="0.25">
      <c r="A2257" s="57" t="s">
        <v>106</v>
      </c>
      <c r="B2257" s="57" t="s">
        <v>45</v>
      </c>
      <c r="C2257" s="58">
        <v>2762955.2333399998</v>
      </c>
      <c r="D2257" s="57" t="s">
        <v>4</v>
      </c>
      <c r="E2257" s="57" t="s">
        <v>107</v>
      </c>
    </row>
    <row r="2258" spans="1:5" x14ac:dyDescent="0.25">
      <c r="A2258" s="57" t="s">
        <v>106</v>
      </c>
      <c r="B2258" s="57" t="s">
        <v>45</v>
      </c>
      <c r="C2258" s="58">
        <v>122055.70625800001</v>
      </c>
      <c r="D2258" s="57" t="s">
        <v>4</v>
      </c>
      <c r="E2258" s="57" t="s">
        <v>107</v>
      </c>
    </row>
    <row r="2259" spans="1:5" x14ac:dyDescent="0.25">
      <c r="A2259" s="57" t="s">
        <v>106</v>
      </c>
      <c r="B2259" s="57" t="s">
        <v>45</v>
      </c>
      <c r="C2259" s="58">
        <v>53923.171865600001</v>
      </c>
      <c r="D2259" s="57" t="s">
        <v>4</v>
      </c>
      <c r="E2259" s="57" t="s">
        <v>107</v>
      </c>
    </row>
    <row r="2260" spans="1:5" x14ac:dyDescent="0.25">
      <c r="A2260" s="57" t="s">
        <v>106</v>
      </c>
      <c r="B2260" s="57" t="s">
        <v>45</v>
      </c>
      <c r="C2260" s="58">
        <v>90581.742658599993</v>
      </c>
      <c r="D2260" s="57" t="s">
        <v>10</v>
      </c>
      <c r="E2260" s="57" t="s">
        <v>106</v>
      </c>
    </row>
    <row r="2261" spans="1:5" x14ac:dyDescent="0.25">
      <c r="A2261" s="57" t="s">
        <v>106</v>
      </c>
      <c r="B2261" s="57" t="s">
        <v>45</v>
      </c>
      <c r="C2261" s="58">
        <v>5218530.8727299999</v>
      </c>
      <c r="D2261" s="57" t="s">
        <v>2</v>
      </c>
      <c r="E2261" s="57" t="s">
        <v>106</v>
      </c>
    </row>
    <row r="2262" spans="1:5" x14ac:dyDescent="0.25">
      <c r="A2262" s="57" t="s">
        <v>106</v>
      </c>
      <c r="B2262" s="57" t="s">
        <v>45</v>
      </c>
      <c r="C2262" s="58">
        <v>3223041.0821199999</v>
      </c>
      <c r="D2262" s="57" t="s">
        <v>2</v>
      </c>
      <c r="E2262" s="57" t="s">
        <v>107</v>
      </c>
    </row>
    <row r="2263" spans="1:5" x14ac:dyDescent="0.25">
      <c r="A2263" s="57" t="s">
        <v>106</v>
      </c>
      <c r="B2263" s="57" t="s">
        <v>45</v>
      </c>
      <c r="C2263" s="58">
        <v>29170.048147000001</v>
      </c>
      <c r="D2263" s="57" t="s">
        <v>2</v>
      </c>
      <c r="E2263" s="57" t="s">
        <v>106</v>
      </c>
    </row>
    <row r="2264" spans="1:5" x14ac:dyDescent="0.25">
      <c r="A2264" s="57" t="s">
        <v>106</v>
      </c>
      <c r="B2264" s="57" t="s">
        <v>45</v>
      </c>
      <c r="C2264" s="58">
        <v>1711521.63381</v>
      </c>
      <c r="D2264" s="57" t="s">
        <v>2</v>
      </c>
      <c r="E2264" s="57" t="s">
        <v>107</v>
      </c>
    </row>
    <row r="2265" spans="1:5" x14ac:dyDescent="0.25">
      <c r="A2265" s="57" t="s">
        <v>106</v>
      </c>
      <c r="B2265" s="57" t="s">
        <v>45</v>
      </c>
      <c r="C2265" s="58">
        <v>5945848.6356300004</v>
      </c>
      <c r="D2265" s="57" t="s">
        <v>2</v>
      </c>
      <c r="E2265" s="57" t="s">
        <v>107</v>
      </c>
    </row>
    <row r="2266" spans="1:5" x14ac:dyDescent="0.25">
      <c r="A2266" s="57" t="s">
        <v>106</v>
      </c>
      <c r="B2266" s="57" t="s">
        <v>45</v>
      </c>
      <c r="C2266" s="58">
        <v>752514.19022900006</v>
      </c>
      <c r="D2266" s="57" t="s">
        <v>2</v>
      </c>
      <c r="E2266" s="57" t="s">
        <v>106</v>
      </c>
    </row>
    <row r="2267" spans="1:5" x14ac:dyDescent="0.25">
      <c r="A2267" s="57" t="s">
        <v>106</v>
      </c>
      <c r="B2267" s="57" t="s">
        <v>45</v>
      </c>
      <c r="C2267" s="58">
        <v>3703290.2212399999</v>
      </c>
      <c r="D2267" s="57" t="s">
        <v>2</v>
      </c>
      <c r="E2267" s="57" t="s">
        <v>107</v>
      </c>
    </row>
    <row r="2268" spans="1:5" x14ac:dyDescent="0.25">
      <c r="A2268" s="57" t="s">
        <v>106</v>
      </c>
      <c r="B2268" s="57" t="s">
        <v>45</v>
      </c>
      <c r="C2268" s="58">
        <v>515990.96091099997</v>
      </c>
      <c r="D2268" s="57" t="s">
        <v>2</v>
      </c>
      <c r="E2268" s="57" t="s">
        <v>107</v>
      </c>
    </row>
    <row r="2269" spans="1:5" x14ac:dyDescent="0.25">
      <c r="A2269" s="57" t="s">
        <v>106</v>
      </c>
      <c r="B2269" s="57" t="s">
        <v>45</v>
      </c>
      <c r="C2269" s="58">
        <v>1039601.66642</v>
      </c>
      <c r="D2269" s="57" t="s">
        <v>2</v>
      </c>
      <c r="E2269" s="57" t="s">
        <v>106</v>
      </c>
    </row>
    <row r="2270" spans="1:5" x14ac:dyDescent="0.25">
      <c r="A2270" s="57" t="s">
        <v>106</v>
      </c>
      <c r="B2270" s="57" t="s">
        <v>45</v>
      </c>
      <c r="C2270" s="58">
        <v>1210259.4659</v>
      </c>
      <c r="D2270" s="57" t="s">
        <v>4</v>
      </c>
      <c r="E2270" s="57" t="s">
        <v>106</v>
      </c>
    </row>
    <row r="2271" spans="1:5" x14ac:dyDescent="0.25">
      <c r="A2271" s="57" t="s">
        <v>106</v>
      </c>
      <c r="B2271" s="57" t="s">
        <v>45</v>
      </c>
      <c r="C2271" s="58">
        <v>1219072.75786</v>
      </c>
      <c r="D2271" s="57" t="s">
        <v>4</v>
      </c>
      <c r="E2271" s="57" t="s">
        <v>107</v>
      </c>
    </row>
    <row r="2272" spans="1:5" x14ac:dyDescent="0.25">
      <c r="A2272" s="57" t="s">
        <v>106</v>
      </c>
      <c r="B2272" s="57" t="s">
        <v>45</v>
      </c>
      <c r="C2272" s="58">
        <v>2527649.8343799999</v>
      </c>
      <c r="D2272" s="57" t="s">
        <v>4</v>
      </c>
      <c r="E2272" s="57" t="s">
        <v>107</v>
      </c>
    </row>
    <row r="2273" spans="1:5" x14ac:dyDescent="0.25">
      <c r="A2273" s="57" t="s">
        <v>106</v>
      </c>
      <c r="B2273" s="57" t="s">
        <v>45</v>
      </c>
      <c r="C2273" s="58">
        <v>312188.27681900002</v>
      </c>
      <c r="D2273" s="57" t="s">
        <v>4</v>
      </c>
      <c r="E2273" s="57" t="s">
        <v>107</v>
      </c>
    </row>
    <row r="2274" spans="1:5" x14ac:dyDescent="0.25">
      <c r="A2274" s="57" t="s">
        <v>106</v>
      </c>
      <c r="B2274" s="57" t="s">
        <v>45</v>
      </c>
      <c r="C2274" s="58">
        <v>41763.693686899998</v>
      </c>
      <c r="D2274" s="57" t="s">
        <v>4</v>
      </c>
      <c r="E2274" s="57" t="s">
        <v>106</v>
      </c>
    </row>
    <row r="2275" spans="1:5" x14ac:dyDescent="0.25">
      <c r="A2275" s="57" t="s">
        <v>106</v>
      </c>
      <c r="B2275" s="57" t="s">
        <v>45</v>
      </c>
      <c r="C2275" s="58">
        <v>48481.288617600003</v>
      </c>
      <c r="D2275" s="57" t="s">
        <v>4</v>
      </c>
      <c r="E2275" s="57" t="s">
        <v>106</v>
      </c>
    </row>
    <row r="2276" spans="1:5" x14ac:dyDescent="0.25">
      <c r="A2276" s="57" t="s">
        <v>106</v>
      </c>
      <c r="B2276" s="57" t="s">
        <v>45</v>
      </c>
      <c r="C2276" s="58">
        <v>48040.4206987</v>
      </c>
      <c r="D2276" s="57" t="s">
        <v>4</v>
      </c>
      <c r="E2276" s="57" t="s">
        <v>106</v>
      </c>
    </row>
    <row r="2277" spans="1:5" x14ac:dyDescent="0.25">
      <c r="A2277" s="57" t="s">
        <v>106</v>
      </c>
      <c r="B2277" s="57" t="s">
        <v>45</v>
      </c>
      <c r="C2277" s="58">
        <v>97998.746157899994</v>
      </c>
      <c r="D2277" s="57" t="s">
        <v>4</v>
      </c>
      <c r="E2277" s="57" t="s">
        <v>106</v>
      </c>
    </row>
    <row r="2278" spans="1:5" x14ac:dyDescent="0.25">
      <c r="A2278" s="57" t="s">
        <v>106</v>
      </c>
      <c r="B2278" s="57" t="s">
        <v>45</v>
      </c>
      <c r="C2278" s="58">
        <v>60.181602744199999</v>
      </c>
      <c r="D2278" s="57" t="s">
        <v>2</v>
      </c>
      <c r="E2278" s="57" t="s">
        <v>106</v>
      </c>
    </row>
    <row r="2279" spans="1:5" x14ac:dyDescent="0.25">
      <c r="A2279" s="57" t="s">
        <v>106</v>
      </c>
      <c r="B2279" s="57" t="s">
        <v>45</v>
      </c>
      <c r="C2279" s="58">
        <v>10743083.8244</v>
      </c>
      <c r="D2279" s="57" t="s">
        <v>0</v>
      </c>
      <c r="E2279" s="57" t="s">
        <v>106</v>
      </c>
    </row>
    <row r="2280" spans="1:5" x14ac:dyDescent="0.25">
      <c r="A2280" s="57" t="s">
        <v>106</v>
      </c>
      <c r="B2280" s="57" t="s">
        <v>45</v>
      </c>
      <c r="C2280" s="58">
        <v>9599276.3558799997</v>
      </c>
      <c r="D2280" s="57" t="s">
        <v>0</v>
      </c>
      <c r="E2280" s="57" t="s">
        <v>107</v>
      </c>
    </row>
    <row r="2281" spans="1:5" x14ac:dyDescent="0.25">
      <c r="A2281" s="57" t="s">
        <v>106</v>
      </c>
      <c r="B2281" s="57" t="s">
        <v>45</v>
      </c>
      <c r="C2281" s="58">
        <v>29846.341049300001</v>
      </c>
      <c r="D2281" s="57" t="s">
        <v>15</v>
      </c>
      <c r="E2281" s="57" t="s">
        <v>106</v>
      </c>
    </row>
    <row r="2282" spans="1:5" x14ac:dyDescent="0.25">
      <c r="A2282" s="57" t="s">
        <v>106</v>
      </c>
      <c r="B2282" s="57" t="s">
        <v>45</v>
      </c>
      <c r="C2282" s="58">
        <v>3502434.7278</v>
      </c>
      <c r="D2282" s="57" t="s">
        <v>15</v>
      </c>
      <c r="E2282" s="57" t="s">
        <v>106</v>
      </c>
    </row>
    <row r="2283" spans="1:5" x14ac:dyDescent="0.25">
      <c r="A2283" s="57" t="s">
        <v>106</v>
      </c>
      <c r="B2283" s="57" t="s">
        <v>45</v>
      </c>
      <c r="C2283" s="58">
        <v>6529707.0584399998</v>
      </c>
      <c r="D2283" s="57" t="s">
        <v>15</v>
      </c>
      <c r="E2283" s="57" t="s">
        <v>106</v>
      </c>
    </row>
    <row r="2284" spans="1:5" x14ac:dyDescent="0.25">
      <c r="A2284" s="57" t="s">
        <v>106</v>
      </c>
      <c r="B2284" s="57" t="s">
        <v>47</v>
      </c>
      <c r="C2284" s="58">
        <v>7898995.0037500001</v>
      </c>
      <c r="D2284" s="57" t="s">
        <v>15</v>
      </c>
      <c r="E2284" s="57" t="s">
        <v>107</v>
      </c>
    </row>
    <row r="2285" spans="1:5" x14ac:dyDescent="0.25">
      <c r="A2285" s="57" t="s">
        <v>106</v>
      </c>
      <c r="B2285" s="57" t="s">
        <v>47</v>
      </c>
      <c r="C2285" s="58">
        <v>18895022.923099998</v>
      </c>
      <c r="D2285" s="57" t="s">
        <v>15</v>
      </c>
      <c r="E2285" s="57" t="s">
        <v>106</v>
      </c>
    </row>
    <row r="2286" spans="1:5" x14ac:dyDescent="0.25">
      <c r="A2286" s="57" t="s">
        <v>106</v>
      </c>
      <c r="B2286" s="57" t="s">
        <v>47</v>
      </c>
      <c r="C2286" s="58">
        <v>3268213.2592799999</v>
      </c>
      <c r="D2286" s="57" t="s">
        <v>4</v>
      </c>
      <c r="E2286" s="57" t="s">
        <v>107</v>
      </c>
    </row>
    <row r="2287" spans="1:5" x14ac:dyDescent="0.25">
      <c r="A2287" s="57" t="s">
        <v>106</v>
      </c>
      <c r="B2287" s="57" t="s">
        <v>47</v>
      </c>
      <c r="C2287" s="58">
        <v>260253.97704</v>
      </c>
      <c r="D2287" s="57" t="s">
        <v>1</v>
      </c>
      <c r="E2287" s="57" t="s">
        <v>107</v>
      </c>
    </row>
    <row r="2288" spans="1:5" x14ac:dyDescent="0.25">
      <c r="A2288" s="57" t="s">
        <v>106</v>
      </c>
      <c r="B2288" s="57" t="s">
        <v>47</v>
      </c>
      <c r="C2288" s="58">
        <v>809677.43292499997</v>
      </c>
      <c r="D2288" s="57" t="s">
        <v>6</v>
      </c>
      <c r="E2288" s="57" t="s">
        <v>107</v>
      </c>
    </row>
    <row r="2289" spans="1:5" x14ac:dyDescent="0.25">
      <c r="A2289" s="57" t="s">
        <v>106</v>
      </c>
      <c r="B2289" s="57" t="s">
        <v>47</v>
      </c>
      <c r="C2289" s="58">
        <v>653381.96344099997</v>
      </c>
      <c r="D2289" s="57" t="s">
        <v>6</v>
      </c>
      <c r="E2289" s="57" t="s">
        <v>107</v>
      </c>
    </row>
    <row r="2290" spans="1:5" x14ac:dyDescent="0.25">
      <c r="A2290" s="57" t="s">
        <v>106</v>
      </c>
      <c r="B2290" s="57" t="s">
        <v>47</v>
      </c>
      <c r="C2290" s="58">
        <v>218569.985162</v>
      </c>
      <c r="D2290" s="57" t="s">
        <v>9</v>
      </c>
      <c r="E2290" s="57" t="s">
        <v>107</v>
      </c>
    </row>
    <row r="2291" spans="1:5" x14ac:dyDescent="0.25">
      <c r="A2291" s="57" t="s">
        <v>106</v>
      </c>
      <c r="B2291" s="57" t="s">
        <v>47</v>
      </c>
      <c r="C2291" s="58">
        <v>515727.884984</v>
      </c>
      <c r="D2291" s="57" t="s">
        <v>4</v>
      </c>
      <c r="E2291" s="57" t="s">
        <v>106</v>
      </c>
    </row>
    <row r="2292" spans="1:5" x14ac:dyDescent="0.25">
      <c r="A2292" s="57" t="s">
        <v>106</v>
      </c>
      <c r="B2292" s="57" t="s">
        <v>47</v>
      </c>
      <c r="C2292" s="58">
        <v>68136.322695299998</v>
      </c>
      <c r="D2292" s="57" t="s">
        <v>4</v>
      </c>
      <c r="E2292" s="57" t="s">
        <v>106</v>
      </c>
    </row>
    <row r="2293" spans="1:5" x14ac:dyDescent="0.25">
      <c r="A2293" s="57" t="s">
        <v>106</v>
      </c>
      <c r="B2293" s="57" t="s">
        <v>47</v>
      </c>
      <c r="C2293" s="58">
        <v>5237787.0778799998</v>
      </c>
      <c r="D2293" s="57" t="s">
        <v>0</v>
      </c>
      <c r="E2293" s="57" t="s">
        <v>107</v>
      </c>
    </row>
    <row r="2294" spans="1:5" x14ac:dyDescent="0.25">
      <c r="A2294" s="57" t="s">
        <v>106</v>
      </c>
      <c r="B2294" s="57" t="s">
        <v>47</v>
      </c>
      <c r="C2294" s="58">
        <v>6853485.6654399997</v>
      </c>
      <c r="D2294" s="57" t="s">
        <v>0</v>
      </c>
      <c r="E2294" s="57" t="s">
        <v>106</v>
      </c>
    </row>
    <row r="2295" spans="1:5" x14ac:dyDescent="0.25">
      <c r="A2295" s="57" t="s">
        <v>106</v>
      </c>
      <c r="B2295" s="57" t="s">
        <v>47</v>
      </c>
      <c r="C2295" s="58">
        <v>86482.7225855</v>
      </c>
      <c r="D2295" s="57" t="s">
        <v>14</v>
      </c>
      <c r="E2295" s="57" t="s">
        <v>106</v>
      </c>
    </row>
    <row r="2296" spans="1:5" x14ac:dyDescent="0.25">
      <c r="A2296" s="57" t="s">
        <v>106</v>
      </c>
      <c r="B2296" s="57" t="s">
        <v>47</v>
      </c>
      <c r="C2296" s="58">
        <v>392224.898644</v>
      </c>
      <c r="D2296" s="57" t="s">
        <v>10</v>
      </c>
      <c r="E2296" s="57" t="s">
        <v>106</v>
      </c>
    </row>
    <row r="2297" spans="1:5" x14ac:dyDescent="0.25">
      <c r="A2297" s="57" t="s">
        <v>106</v>
      </c>
      <c r="B2297" s="57" t="s">
        <v>47</v>
      </c>
      <c r="C2297" s="58">
        <v>1140329.8532499999</v>
      </c>
      <c r="D2297" s="57" t="s">
        <v>4</v>
      </c>
      <c r="E2297" s="57" t="s">
        <v>107</v>
      </c>
    </row>
    <row r="2298" spans="1:5" x14ac:dyDescent="0.25">
      <c r="A2298" s="57" t="s">
        <v>106</v>
      </c>
      <c r="B2298" s="57" t="s">
        <v>47</v>
      </c>
      <c r="C2298" s="58">
        <v>3622894.7511900002</v>
      </c>
      <c r="D2298" s="57" t="s">
        <v>4</v>
      </c>
      <c r="E2298" s="57" t="s">
        <v>106</v>
      </c>
    </row>
    <row r="2299" spans="1:5" x14ac:dyDescent="0.25">
      <c r="A2299" s="57" t="s">
        <v>106</v>
      </c>
      <c r="B2299" s="57" t="s">
        <v>47</v>
      </c>
      <c r="C2299" s="58">
        <v>31865.104410700002</v>
      </c>
      <c r="D2299" s="57" t="s">
        <v>4</v>
      </c>
      <c r="E2299" s="57" t="s">
        <v>106</v>
      </c>
    </row>
    <row r="2300" spans="1:5" x14ac:dyDescent="0.25">
      <c r="A2300" s="57" t="s">
        <v>106</v>
      </c>
      <c r="B2300" s="57" t="s">
        <v>47</v>
      </c>
      <c r="C2300" s="58">
        <v>149015.22485599999</v>
      </c>
      <c r="D2300" s="57" t="s">
        <v>1</v>
      </c>
      <c r="E2300" s="57" t="s">
        <v>107</v>
      </c>
    </row>
    <row r="2301" spans="1:5" x14ac:dyDescent="0.25">
      <c r="A2301" s="57" t="s">
        <v>106</v>
      </c>
      <c r="B2301" s="57" t="s">
        <v>47</v>
      </c>
      <c r="C2301" s="58">
        <v>378193.47694000002</v>
      </c>
      <c r="D2301" s="57" t="s">
        <v>1</v>
      </c>
      <c r="E2301" s="57" t="s">
        <v>106</v>
      </c>
    </row>
    <row r="2302" spans="1:5" x14ac:dyDescent="0.25">
      <c r="A2302" s="57" t="s">
        <v>106</v>
      </c>
      <c r="B2302" s="57" t="s">
        <v>47</v>
      </c>
      <c r="C2302" s="58">
        <v>12955.3464405</v>
      </c>
      <c r="D2302" s="57" t="s">
        <v>4</v>
      </c>
      <c r="E2302" s="57" t="s">
        <v>107</v>
      </c>
    </row>
    <row r="2303" spans="1:5" x14ac:dyDescent="0.25">
      <c r="A2303" s="57" t="s">
        <v>106</v>
      </c>
      <c r="B2303" s="57" t="s">
        <v>47</v>
      </c>
      <c r="C2303" s="58">
        <v>160921.98822500001</v>
      </c>
      <c r="D2303" s="57" t="s">
        <v>4</v>
      </c>
      <c r="E2303" s="57" t="s">
        <v>107</v>
      </c>
    </row>
    <row r="2304" spans="1:5" x14ac:dyDescent="0.25">
      <c r="A2304" s="57" t="s">
        <v>106</v>
      </c>
      <c r="B2304" s="57" t="s">
        <v>47</v>
      </c>
      <c r="C2304" s="58">
        <v>213523.13339599999</v>
      </c>
      <c r="D2304" s="57" t="s">
        <v>14</v>
      </c>
      <c r="E2304" s="57" t="s">
        <v>106</v>
      </c>
    </row>
    <row r="2305" spans="1:5" x14ac:dyDescent="0.25">
      <c r="A2305" s="57" t="s">
        <v>106</v>
      </c>
      <c r="B2305" s="57" t="s">
        <v>47</v>
      </c>
      <c r="C2305" s="58">
        <v>2319489.0841399999</v>
      </c>
      <c r="D2305" s="57" t="s">
        <v>4</v>
      </c>
      <c r="E2305" s="57" t="s">
        <v>106</v>
      </c>
    </row>
    <row r="2306" spans="1:5" x14ac:dyDescent="0.25">
      <c r="A2306" s="57" t="s">
        <v>106</v>
      </c>
      <c r="B2306" s="57" t="s">
        <v>47</v>
      </c>
      <c r="C2306" s="58">
        <v>755395.22836299997</v>
      </c>
      <c r="D2306" s="57" t="s">
        <v>4</v>
      </c>
      <c r="E2306" s="57" t="s">
        <v>106</v>
      </c>
    </row>
    <row r="2307" spans="1:5" x14ac:dyDescent="0.25">
      <c r="A2307" s="57" t="s">
        <v>106</v>
      </c>
      <c r="B2307" s="57" t="s">
        <v>47</v>
      </c>
      <c r="C2307" s="58">
        <v>186151.198393</v>
      </c>
      <c r="D2307" s="57" t="s">
        <v>6</v>
      </c>
      <c r="E2307" s="57" t="s">
        <v>106</v>
      </c>
    </row>
    <row r="2308" spans="1:5" x14ac:dyDescent="0.25">
      <c r="A2308" s="57" t="s">
        <v>106</v>
      </c>
      <c r="B2308" s="57" t="s">
        <v>47</v>
      </c>
      <c r="C2308" s="58">
        <v>80975.894348100002</v>
      </c>
      <c r="D2308" s="57" t="s">
        <v>9</v>
      </c>
      <c r="E2308" s="57" t="s">
        <v>106</v>
      </c>
    </row>
    <row r="2309" spans="1:5" x14ac:dyDescent="0.25">
      <c r="A2309" s="57" t="s">
        <v>106</v>
      </c>
      <c r="B2309" s="57" t="s">
        <v>47</v>
      </c>
      <c r="C2309" s="58">
        <v>52586.397623800003</v>
      </c>
      <c r="D2309" s="57" t="s">
        <v>5</v>
      </c>
      <c r="E2309" s="57" t="s">
        <v>106</v>
      </c>
    </row>
    <row r="2310" spans="1:5" x14ac:dyDescent="0.25">
      <c r="A2310" s="57" t="s">
        <v>106</v>
      </c>
      <c r="B2310" s="57" t="s">
        <v>47</v>
      </c>
      <c r="C2310" s="58">
        <v>34949.937949300001</v>
      </c>
      <c r="D2310" s="57" t="s">
        <v>5</v>
      </c>
      <c r="E2310" s="57" t="s">
        <v>106</v>
      </c>
    </row>
    <row r="2311" spans="1:5" x14ac:dyDescent="0.25">
      <c r="A2311" s="57" t="s">
        <v>106</v>
      </c>
      <c r="B2311" s="57" t="s">
        <v>47</v>
      </c>
      <c r="C2311" s="58">
        <v>83613.303716399998</v>
      </c>
      <c r="D2311" s="57" t="s">
        <v>5</v>
      </c>
      <c r="E2311" s="57" t="s">
        <v>106</v>
      </c>
    </row>
    <row r="2312" spans="1:5" x14ac:dyDescent="0.25">
      <c r="A2312" s="57" t="s">
        <v>106</v>
      </c>
      <c r="B2312" s="57" t="s">
        <v>47</v>
      </c>
      <c r="C2312" s="58">
        <v>180898.90483099999</v>
      </c>
      <c r="D2312" s="57" t="s">
        <v>5</v>
      </c>
      <c r="E2312" s="57" t="s">
        <v>106</v>
      </c>
    </row>
    <row r="2313" spans="1:5" x14ac:dyDescent="0.25">
      <c r="A2313" s="57" t="s">
        <v>106</v>
      </c>
      <c r="B2313" s="57" t="s">
        <v>47</v>
      </c>
      <c r="C2313" s="58">
        <v>2288478.0580899999</v>
      </c>
      <c r="D2313" s="57" t="s">
        <v>2</v>
      </c>
      <c r="E2313" s="57" t="s">
        <v>106</v>
      </c>
    </row>
    <row r="2314" spans="1:5" x14ac:dyDescent="0.25">
      <c r="A2314" s="57" t="s">
        <v>106</v>
      </c>
      <c r="B2314" s="57" t="s">
        <v>47</v>
      </c>
      <c r="C2314" s="58">
        <v>9881.6457810499996</v>
      </c>
      <c r="D2314" s="57" t="s">
        <v>5</v>
      </c>
      <c r="E2314" s="57" t="s">
        <v>107</v>
      </c>
    </row>
    <row r="2315" spans="1:5" x14ac:dyDescent="0.25">
      <c r="A2315" s="57" t="s">
        <v>106</v>
      </c>
      <c r="B2315" s="57" t="s">
        <v>47</v>
      </c>
      <c r="C2315" s="58">
        <v>2522965.1713999999</v>
      </c>
      <c r="D2315" s="57" t="s">
        <v>2</v>
      </c>
      <c r="E2315" s="57" t="s">
        <v>107</v>
      </c>
    </row>
    <row r="2316" spans="1:5" x14ac:dyDescent="0.25">
      <c r="A2316" s="57" t="s">
        <v>106</v>
      </c>
      <c r="B2316" s="57" t="s">
        <v>47</v>
      </c>
      <c r="C2316" s="58">
        <v>488644.82047899999</v>
      </c>
      <c r="D2316" s="57" t="s">
        <v>8</v>
      </c>
      <c r="E2316" s="57" t="s">
        <v>107</v>
      </c>
    </row>
    <row r="2317" spans="1:5" x14ac:dyDescent="0.25">
      <c r="A2317" s="57" t="s">
        <v>106</v>
      </c>
      <c r="B2317" s="57" t="s">
        <v>47</v>
      </c>
      <c r="C2317" s="58">
        <v>359910.39749</v>
      </c>
      <c r="D2317" s="57" t="s">
        <v>8</v>
      </c>
      <c r="E2317" s="57" t="s">
        <v>107</v>
      </c>
    </row>
    <row r="2318" spans="1:5" x14ac:dyDescent="0.25">
      <c r="A2318" s="57" t="s">
        <v>106</v>
      </c>
      <c r="B2318" s="57" t="s">
        <v>47</v>
      </c>
      <c r="C2318" s="58">
        <v>124392.774223</v>
      </c>
      <c r="D2318" s="57" t="s">
        <v>5</v>
      </c>
      <c r="E2318" s="57" t="s">
        <v>107</v>
      </c>
    </row>
    <row r="2319" spans="1:5" x14ac:dyDescent="0.25">
      <c r="A2319" s="57" t="s">
        <v>106</v>
      </c>
      <c r="B2319" s="57" t="s">
        <v>47</v>
      </c>
      <c r="C2319" s="58">
        <v>6824628.4443600001</v>
      </c>
      <c r="D2319" s="57" t="s">
        <v>4</v>
      </c>
      <c r="E2319" s="57" t="s">
        <v>107</v>
      </c>
    </row>
    <row r="2320" spans="1:5" x14ac:dyDescent="0.25">
      <c r="A2320" s="57" t="s">
        <v>106</v>
      </c>
      <c r="B2320" s="57" t="s">
        <v>47</v>
      </c>
      <c r="C2320" s="58">
        <v>1077771.9530100001</v>
      </c>
      <c r="D2320" s="57" t="s">
        <v>4</v>
      </c>
      <c r="E2320" s="57" t="s">
        <v>107</v>
      </c>
    </row>
    <row r="2321" spans="1:5" x14ac:dyDescent="0.25">
      <c r="A2321" s="57" t="s">
        <v>106</v>
      </c>
      <c r="B2321" s="57" t="s">
        <v>47</v>
      </c>
      <c r="C2321" s="58">
        <v>156149.87345499999</v>
      </c>
      <c r="D2321" s="57" t="s">
        <v>4</v>
      </c>
      <c r="E2321" s="57" t="s">
        <v>106</v>
      </c>
    </row>
    <row r="2322" spans="1:5" x14ac:dyDescent="0.25">
      <c r="A2322" s="57" t="s">
        <v>106</v>
      </c>
      <c r="B2322" s="57" t="s">
        <v>47</v>
      </c>
      <c r="C2322" s="58">
        <v>577965.80682499998</v>
      </c>
      <c r="D2322" s="57" t="s">
        <v>4</v>
      </c>
      <c r="E2322" s="57" t="s">
        <v>106</v>
      </c>
    </row>
    <row r="2323" spans="1:5" x14ac:dyDescent="0.25">
      <c r="A2323" s="57" t="s">
        <v>106</v>
      </c>
      <c r="B2323" s="57" t="s">
        <v>47</v>
      </c>
      <c r="C2323" s="58">
        <v>2887713.81898</v>
      </c>
      <c r="D2323" s="57" t="s">
        <v>4</v>
      </c>
      <c r="E2323" s="57" t="s">
        <v>106</v>
      </c>
    </row>
    <row r="2324" spans="1:5" x14ac:dyDescent="0.25">
      <c r="A2324" s="57" t="s">
        <v>106</v>
      </c>
      <c r="B2324" s="57" t="s">
        <v>47</v>
      </c>
      <c r="C2324" s="58">
        <v>112080.007063</v>
      </c>
      <c r="D2324" s="57" t="s">
        <v>5</v>
      </c>
      <c r="E2324" s="57" t="s">
        <v>106</v>
      </c>
    </row>
    <row r="2325" spans="1:5" x14ac:dyDescent="0.25">
      <c r="A2325" s="57" t="s">
        <v>106</v>
      </c>
      <c r="B2325" s="57" t="s">
        <v>47</v>
      </c>
      <c r="C2325" s="58">
        <v>177442.905745</v>
      </c>
      <c r="D2325" s="57" t="s">
        <v>8</v>
      </c>
      <c r="E2325" s="57" t="s">
        <v>107</v>
      </c>
    </row>
    <row r="2326" spans="1:5" x14ac:dyDescent="0.25">
      <c r="A2326" s="57" t="s">
        <v>106</v>
      </c>
      <c r="B2326" s="57" t="s">
        <v>47</v>
      </c>
      <c r="C2326" s="58">
        <v>1000024.4361</v>
      </c>
      <c r="D2326" s="57" t="s">
        <v>4</v>
      </c>
      <c r="E2326" s="57" t="s">
        <v>107</v>
      </c>
    </row>
    <row r="2327" spans="1:5" x14ac:dyDescent="0.25">
      <c r="A2327" s="57" t="s">
        <v>106</v>
      </c>
      <c r="B2327" s="57" t="s">
        <v>47</v>
      </c>
      <c r="C2327" s="58">
        <v>1201299.76354</v>
      </c>
      <c r="D2327" s="57" t="s">
        <v>4</v>
      </c>
      <c r="E2327" s="57" t="s">
        <v>106</v>
      </c>
    </row>
    <row r="2328" spans="1:5" x14ac:dyDescent="0.25">
      <c r="A2328" s="57" t="s">
        <v>106</v>
      </c>
      <c r="B2328" s="57" t="s">
        <v>47</v>
      </c>
      <c r="C2328" s="58">
        <v>819040.13126599998</v>
      </c>
      <c r="D2328" s="57" t="s">
        <v>15</v>
      </c>
      <c r="E2328" s="57" t="s">
        <v>106</v>
      </c>
    </row>
    <row r="2329" spans="1:5" x14ac:dyDescent="0.25">
      <c r="A2329" s="57" t="s">
        <v>106</v>
      </c>
      <c r="B2329" s="57" t="s">
        <v>47</v>
      </c>
      <c r="C2329" s="58">
        <v>19807282.854800001</v>
      </c>
      <c r="D2329" s="57" t="s">
        <v>15</v>
      </c>
      <c r="E2329" s="57" t="s">
        <v>107</v>
      </c>
    </row>
    <row r="2330" spans="1:5" x14ac:dyDescent="0.25">
      <c r="A2330" s="57" t="s">
        <v>106</v>
      </c>
      <c r="B2330" s="57" t="s">
        <v>47</v>
      </c>
      <c r="C2330" s="58">
        <v>8766.2799186299999</v>
      </c>
      <c r="D2330" s="57" t="s">
        <v>15</v>
      </c>
      <c r="E2330" s="57" t="s">
        <v>106</v>
      </c>
    </row>
    <row r="2331" spans="1:5" x14ac:dyDescent="0.25">
      <c r="A2331" s="57" t="s">
        <v>106</v>
      </c>
      <c r="B2331" s="57" t="s">
        <v>47</v>
      </c>
      <c r="C2331" s="58">
        <v>15857.3602974</v>
      </c>
      <c r="D2331" s="57" t="s">
        <v>15</v>
      </c>
      <c r="E2331" s="57" t="s">
        <v>106</v>
      </c>
    </row>
    <row r="2332" spans="1:5" x14ac:dyDescent="0.25">
      <c r="A2332" s="57" t="s">
        <v>106</v>
      </c>
      <c r="B2332" s="57" t="s">
        <v>47</v>
      </c>
      <c r="C2332" s="58">
        <v>11120.0315245</v>
      </c>
      <c r="D2332" s="57" t="s">
        <v>15</v>
      </c>
      <c r="E2332" s="57" t="s">
        <v>107</v>
      </c>
    </row>
    <row r="2333" spans="1:5" x14ac:dyDescent="0.25">
      <c r="A2333" s="57" t="s">
        <v>106</v>
      </c>
      <c r="B2333" s="57" t="s">
        <v>47</v>
      </c>
      <c r="C2333" s="58">
        <v>2998.7044784499999</v>
      </c>
      <c r="D2333" s="57" t="s">
        <v>15</v>
      </c>
      <c r="E2333" s="57" t="s">
        <v>107</v>
      </c>
    </row>
    <row r="2334" spans="1:5" x14ac:dyDescent="0.25">
      <c r="A2334" s="57" t="s">
        <v>106</v>
      </c>
      <c r="B2334" s="57" t="s">
        <v>47</v>
      </c>
      <c r="C2334" s="58">
        <v>861.18129156999998</v>
      </c>
      <c r="D2334" s="57" t="s">
        <v>15</v>
      </c>
      <c r="E2334" s="57" t="s">
        <v>107</v>
      </c>
    </row>
    <row r="2335" spans="1:5" x14ac:dyDescent="0.25">
      <c r="A2335" s="57" t="s">
        <v>106</v>
      </c>
      <c r="B2335" s="57" t="s">
        <v>47</v>
      </c>
      <c r="C2335" s="58">
        <v>71764.137616599997</v>
      </c>
      <c r="D2335" s="57" t="s">
        <v>12</v>
      </c>
      <c r="E2335" s="57" t="s">
        <v>106</v>
      </c>
    </row>
    <row r="2336" spans="1:5" x14ac:dyDescent="0.25">
      <c r="A2336" s="57" t="s">
        <v>106</v>
      </c>
      <c r="B2336" s="57" t="s">
        <v>47</v>
      </c>
      <c r="C2336" s="58">
        <v>275531.28071800002</v>
      </c>
      <c r="D2336" s="57" t="s">
        <v>12</v>
      </c>
      <c r="E2336" s="57" t="s">
        <v>107</v>
      </c>
    </row>
    <row r="2337" spans="1:5" x14ac:dyDescent="0.25">
      <c r="A2337" s="57" t="s">
        <v>106</v>
      </c>
      <c r="B2337" s="57" t="s">
        <v>47</v>
      </c>
      <c r="C2337" s="58">
        <v>370123.47443499998</v>
      </c>
      <c r="D2337" s="57" t="s">
        <v>8</v>
      </c>
      <c r="E2337" s="57" t="s">
        <v>107</v>
      </c>
    </row>
    <row r="2338" spans="1:5" x14ac:dyDescent="0.25">
      <c r="A2338" s="57" t="s">
        <v>106</v>
      </c>
      <c r="B2338" s="57" t="s">
        <v>47</v>
      </c>
      <c r="C2338" s="58">
        <v>381393.83479300002</v>
      </c>
      <c r="D2338" s="57" t="s">
        <v>4</v>
      </c>
      <c r="E2338" s="57" t="s">
        <v>107</v>
      </c>
    </row>
    <row r="2339" spans="1:5" x14ac:dyDescent="0.25">
      <c r="A2339" s="57" t="s">
        <v>106</v>
      </c>
      <c r="B2339" s="57" t="s">
        <v>47</v>
      </c>
      <c r="C2339" s="58">
        <v>269782.59438600001</v>
      </c>
      <c r="D2339" s="57" t="s">
        <v>4</v>
      </c>
      <c r="E2339" s="57" t="s">
        <v>107</v>
      </c>
    </row>
    <row r="2340" spans="1:5" x14ac:dyDescent="0.25">
      <c r="A2340" s="57" t="s">
        <v>106</v>
      </c>
      <c r="B2340" s="57" t="s">
        <v>47</v>
      </c>
      <c r="C2340" s="58">
        <v>173646.31475200001</v>
      </c>
      <c r="D2340" s="57" t="s">
        <v>5</v>
      </c>
      <c r="E2340" s="57" t="s">
        <v>107</v>
      </c>
    </row>
    <row r="2341" spans="1:5" x14ac:dyDescent="0.25">
      <c r="A2341" s="57" t="s">
        <v>106</v>
      </c>
      <c r="B2341" s="57" t="s">
        <v>47</v>
      </c>
      <c r="C2341" s="58">
        <v>51091.030796400002</v>
      </c>
      <c r="D2341" s="57" t="s">
        <v>1</v>
      </c>
      <c r="E2341" s="57" t="s">
        <v>107</v>
      </c>
    </row>
    <row r="2342" spans="1:5" x14ac:dyDescent="0.25">
      <c r="A2342" s="57" t="s">
        <v>106</v>
      </c>
      <c r="B2342" s="57" t="s">
        <v>47</v>
      </c>
      <c r="C2342" s="58">
        <v>64688.773799199997</v>
      </c>
      <c r="D2342" s="57" t="s">
        <v>6</v>
      </c>
      <c r="E2342" s="57" t="s">
        <v>107</v>
      </c>
    </row>
    <row r="2343" spans="1:5" x14ac:dyDescent="0.25">
      <c r="A2343" s="57" t="s">
        <v>106</v>
      </c>
      <c r="B2343" s="57" t="s">
        <v>47</v>
      </c>
      <c r="C2343" s="58">
        <v>13344.091193300001</v>
      </c>
      <c r="D2343" s="57" t="s">
        <v>9</v>
      </c>
      <c r="E2343" s="57" t="s">
        <v>107</v>
      </c>
    </row>
    <row r="2344" spans="1:5" x14ac:dyDescent="0.25">
      <c r="A2344" s="57" t="s">
        <v>106</v>
      </c>
      <c r="B2344" s="57" t="s">
        <v>47</v>
      </c>
      <c r="C2344" s="58">
        <v>101153.883891</v>
      </c>
      <c r="D2344" s="57" t="s">
        <v>4</v>
      </c>
      <c r="E2344" s="57" t="s">
        <v>106</v>
      </c>
    </row>
    <row r="2345" spans="1:5" x14ac:dyDescent="0.25">
      <c r="A2345" s="57" t="s">
        <v>106</v>
      </c>
      <c r="B2345" s="57" t="s">
        <v>47</v>
      </c>
      <c r="C2345" s="58">
        <v>319697.77192199999</v>
      </c>
      <c r="D2345" s="57" t="s">
        <v>4</v>
      </c>
      <c r="E2345" s="57" t="s">
        <v>106</v>
      </c>
    </row>
    <row r="2346" spans="1:5" x14ac:dyDescent="0.25">
      <c r="A2346" s="57" t="s">
        <v>106</v>
      </c>
      <c r="B2346" s="57" t="s">
        <v>47</v>
      </c>
      <c r="C2346" s="58">
        <v>477989.20939700003</v>
      </c>
      <c r="D2346" s="57" t="s">
        <v>4</v>
      </c>
      <c r="E2346" s="57" t="s">
        <v>106</v>
      </c>
    </row>
    <row r="2347" spans="1:5" x14ac:dyDescent="0.25">
      <c r="A2347" s="57" t="s">
        <v>106</v>
      </c>
      <c r="B2347" s="57" t="s">
        <v>47</v>
      </c>
      <c r="C2347" s="58">
        <v>366811.813883</v>
      </c>
      <c r="D2347" s="57" t="s">
        <v>2</v>
      </c>
      <c r="E2347" s="57" t="s">
        <v>107</v>
      </c>
    </row>
    <row r="2348" spans="1:5" x14ac:dyDescent="0.25">
      <c r="A2348" s="57" t="s">
        <v>106</v>
      </c>
      <c r="B2348" s="57" t="s">
        <v>47</v>
      </c>
      <c r="C2348" s="58">
        <v>1790307.21835</v>
      </c>
      <c r="D2348" s="57" t="s">
        <v>2</v>
      </c>
      <c r="E2348" s="57" t="s">
        <v>106</v>
      </c>
    </row>
    <row r="2349" spans="1:5" x14ac:dyDescent="0.25">
      <c r="A2349" s="57" t="s">
        <v>106</v>
      </c>
      <c r="B2349" s="57" t="s">
        <v>47</v>
      </c>
      <c r="C2349" s="58">
        <v>402245.31991199998</v>
      </c>
      <c r="D2349" s="57" t="s">
        <v>8</v>
      </c>
      <c r="E2349" s="57" t="s">
        <v>107</v>
      </c>
    </row>
    <row r="2350" spans="1:5" x14ac:dyDescent="0.25">
      <c r="A2350" s="57" t="s">
        <v>106</v>
      </c>
      <c r="B2350" s="57" t="s">
        <v>47</v>
      </c>
      <c r="C2350" s="58">
        <v>218909.63658600001</v>
      </c>
      <c r="D2350" s="57" t="s">
        <v>8</v>
      </c>
      <c r="E2350" s="57" t="s">
        <v>106</v>
      </c>
    </row>
    <row r="2351" spans="1:5" x14ac:dyDescent="0.25">
      <c r="A2351" s="57" t="s">
        <v>106</v>
      </c>
      <c r="B2351" s="57" t="s">
        <v>47</v>
      </c>
      <c r="C2351" s="58">
        <v>202743.05022800001</v>
      </c>
      <c r="D2351" s="57" t="s">
        <v>5</v>
      </c>
      <c r="E2351" s="57" t="s">
        <v>106</v>
      </c>
    </row>
    <row r="2352" spans="1:5" x14ac:dyDescent="0.25">
      <c r="A2352" s="57" t="s">
        <v>106</v>
      </c>
      <c r="B2352" s="57" t="s">
        <v>47</v>
      </c>
      <c r="C2352" s="58">
        <v>200337.41246399999</v>
      </c>
      <c r="D2352" s="57" t="s">
        <v>5</v>
      </c>
      <c r="E2352" s="57" t="s">
        <v>106</v>
      </c>
    </row>
    <row r="2353" spans="1:5" x14ac:dyDescent="0.25">
      <c r="A2353" s="57" t="s">
        <v>106</v>
      </c>
      <c r="B2353" s="57" t="s">
        <v>47</v>
      </c>
      <c r="C2353" s="58">
        <v>2384409.3585199998</v>
      </c>
      <c r="D2353" s="57" t="s">
        <v>2</v>
      </c>
      <c r="E2353" s="57" t="s">
        <v>106</v>
      </c>
    </row>
    <row r="2354" spans="1:5" x14ac:dyDescent="0.25">
      <c r="A2354" s="57" t="s">
        <v>106</v>
      </c>
      <c r="B2354" s="57" t="s">
        <v>47</v>
      </c>
      <c r="C2354" s="58">
        <v>97712.779987100002</v>
      </c>
      <c r="D2354" s="57" t="s">
        <v>4</v>
      </c>
      <c r="E2354" s="57" t="s">
        <v>106</v>
      </c>
    </row>
    <row r="2355" spans="1:5" x14ac:dyDescent="0.25">
      <c r="A2355" s="57" t="s">
        <v>106</v>
      </c>
      <c r="B2355" s="57" t="s">
        <v>47</v>
      </c>
      <c r="C2355" s="58">
        <v>365180.97961099999</v>
      </c>
      <c r="D2355" s="57" t="s">
        <v>8</v>
      </c>
      <c r="E2355" s="57" t="s">
        <v>107</v>
      </c>
    </row>
    <row r="2356" spans="1:5" x14ac:dyDescent="0.25">
      <c r="A2356" s="57" t="s">
        <v>106</v>
      </c>
      <c r="B2356" s="57" t="s">
        <v>47</v>
      </c>
      <c r="C2356" s="58">
        <v>63602.945151799999</v>
      </c>
      <c r="D2356" s="57" t="s">
        <v>1</v>
      </c>
      <c r="E2356" s="57" t="s">
        <v>107</v>
      </c>
    </row>
    <row r="2357" spans="1:5" x14ac:dyDescent="0.25">
      <c r="A2357" s="57" t="s">
        <v>106</v>
      </c>
      <c r="B2357" s="57" t="s">
        <v>47</v>
      </c>
      <c r="C2357" s="58">
        <v>740953.33944300003</v>
      </c>
      <c r="D2357" s="57" t="s">
        <v>1</v>
      </c>
      <c r="E2357" s="57" t="s">
        <v>106</v>
      </c>
    </row>
    <row r="2358" spans="1:5" x14ac:dyDescent="0.25">
      <c r="A2358" s="57" t="s">
        <v>106</v>
      </c>
      <c r="B2358" s="57" t="s">
        <v>47</v>
      </c>
      <c r="C2358" s="58">
        <v>641147.33038900001</v>
      </c>
      <c r="D2358" s="57" t="s">
        <v>8</v>
      </c>
      <c r="E2358" s="57" t="s">
        <v>106</v>
      </c>
    </row>
    <row r="2359" spans="1:5" x14ac:dyDescent="0.25">
      <c r="A2359" s="57" t="s">
        <v>106</v>
      </c>
      <c r="B2359" s="57" t="s">
        <v>47</v>
      </c>
      <c r="C2359" s="58">
        <v>506220.421233</v>
      </c>
      <c r="D2359" s="57" t="s">
        <v>8</v>
      </c>
      <c r="E2359" s="57" t="s">
        <v>107</v>
      </c>
    </row>
    <row r="2360" spans="1:5" x14ac:dyDescent="0.25">
      <c r="A2360" s="57" t="s">
        <v>106</v>
      </c>
      <c r="B2360" s="57" t="s">
        <v>47</v>
      </c>
      <c r="C2360" s="58">
        <v>598306.87116800004</v>
      </c>
      <c r="D2360" s="57" t="s">
        <v>1</v>
      </c>
      <c r="E2360" s="57" t="s">
        <v>107</v>
      </c>
    </row>
    <row r="2361" spans="1:5" x14ac:dyDescent="0.25">
      <c r="A2361" s="57" t="s">
        <v>106</v>
      </c>
      <c r="B2361" s="57" t="s">
        <v>47</v>
      </c>
      <c r="C2361" s="58">
        <v>3443257.71233</v>
      </c>
      <c r="D2361" s="57" t="s">
        <v>1</v>
      </c>
      <c r="E2361" s="57" t="s">
        <v>106</v>
      </c>
    </row>
    <row r="2362" spans="1:5" x14ac:dyDescent="0.25">
      <c r="A2362" s="57" t="s">
        <v>106</v>
      </c>
      <c r="B2362" s="57" t="s">
        <v>47</v>
      </c>
      <c r="C2362" s="58">
        <v>420873.80999400001</v>
      </c>
      <c r="D2362" s="57" t="s">
        <v>4</v>
      </c>
      <c r="E2362" s="57" t="s">
        <v>106</v>
      </c>
    </row>
    <row r="2363" spans="1:5" x14ac:dyDescent="0.25">
      <c r="A2363" s="57" t="s">
        <v>106</v>
      </c>
      <c r="B2363" s="57" t="s">
        <v>47</v>
      </c>
      <c r="C2363" s="58">
        <v>152159.91644199999</v>
      </c>
      <c r="D2363" s="57" t="s">
        <v>4</v>
      </c>
      <c r="E2363" s="57" t="s">
        <v>106</v>
      </c>
    </row>
    <row r="2364" spans="1:5" x14ac:dyDescent="0.25">
      <c r="A2364" s="57" t="s">
        <v>106</v>
      </c>
      <c r="B2364" s="57" t="s">
        <v>47</v>
      </c>
      <c r="C2364" s="58">
        <v>47863.501354400003</v>
      </c>
      <c r="D2364" s="57" t="s">
        <v>9</v>
      </c>
      <c r="E2364" s="57" t="s">
        <v>107</v>
      </c>
    </row>
    <row r="2365" spans="1:5" x14ac:dyDescent="0.25">
      <c r="A2365" s="57" t="s">
        <v>106</v>
      </c>
      <c r="B2365" s="57" t="s">
        <v>47</v>
      </c>
      <c r="C2365" s="58">
        <v>328407.555811</v>
      </c>
      <c r="D2365" s="57" t="s">
        <v>1</v>
      </c>
      <c r="E2365" s="57" t="s">
        <v>107</v>
      </c>
    </row>
    <row r="2366" spans="1:5" x14ac:dyDescent="0.25">
      <c r="A2366" s="57" t="s">
        <v>106</v>
      </c>
      <c r="B2366" s="57" t="s">
        <v>47</v>
      </c>
      <c r="C2366" s="58">
        <v>140733.58203699999</v>
      </c>
      <c r="D2366" s="57" t="s">
        <v>8</v>
      </c>
      <c r="E2366" s="57" t="s">
        <v>107</v>
      </c>
    </row>
    <row r="2367" spans="1:5" x14ac:dyDescent="0.25">
      <c r="A2367" s="57" t="s">
        <v>106</v>
      </c>
      <c r="B2367" s="57" t="s">
        <v>47</v>
      </c>
      <c r="C2367" s="58">
        <v>199341.38826599999</v>
      </c>
      <c r="D2367" s="57" t="s">
        <v>8</v>
      </c>
      <c r="E2367" s="57" t="s">
        <v>106</v>
      </c>
    </row>
    <row r="2368" spans="1:5" x14ac:dyDescent="0.25">
      <c r="A2368" s="57" t="s">
        <v>106</v>
      </c>
      <c r="B2368" s="57" t="s">
        <v>47</v>
      </c>
      <c r="C2368" s="58">
        <v>127936.297219</v>
      </c>
      <c r="D2368" s="57" t="s">
        <v>2</v>
      </c>
      <c r="E2368" s="57" t="s">
        <v>107</v>
      </c>
    </row>
    <row r="2369" spans="1:5" x14ac:dyDescent="0.25">
      <c r="A2369" s="57" t="s">
        <v>106</v>
      </c>
      <c r="B2369" s="57" t="s">
        <v>47</v>
      </c>
      <c r="C2369" s="58">
        <v>45831.839182399999</v>
      </c>
      <c r="D2369" s="57" t="s">
        <v>2</v>
      </c>
      <c r="E2369" s="57" t="s">
        <v>106</v>
      </c>
    </row>
    <row r="2370" spans="1:5" x14ac:dyDescent="0.25">
      <c r="A2370" s="57" t="s">
        <v>106</v>
      </c>
      <c r="B2370" s="57" t="s">
        <v>47</v>
      </c>
      <c r="C2370" s="58">
        <v>114692.107823</v>
      </c>
      <c r="D2370" s="57" t="s">
        <v>4</v>
      </c>
      <c r="E2370" s="57" t="s">
        <v>106</v>
      </c>
    </row>
    <row r="2371" spans="1:5" x14ac:dyDescent="0.25">
      <c r="A2371" s="57" t="s">
        <v>106</v>
      </c>
      <c r="B2371" s="57" t="s">
        <v>47</v>
      </c>
      <c r="C2371" s="58">
        <v>196135.00867800001</v>
      </c>
      <c r="D2371" s="57" t="s">
        <v>2</v>
      </c>
      <c r="E2371" s="57" t="s">
        <v>106</v>
      </c>
    </row>
    <row r="2372" spans="1:5" x14ac:dyDescent="0.25">
      <c r="A2372" s="57" t="s">
        <v>106</v>
      </c>
      <c r="B2372" s="57" t="s">
        <v>47</v>
      </c>
      <c r="C2372" s="58">
        <v>222239.48169700001</v>
      </c>
      <c r="D2372" s="57" t="s">
        <v>4</v>
      </c>
      <c r="E2372" s="57" t="s">
        <v>106</v>
      </c>
    </row>
    <row r="2373" spans="1:5" x14ac:dyDescent="0.25">
      <c r="A2373" s="57" t="s">
        <v>106</v>
      </c>
      <c r="B2373" s="57" t="s">
        <v>47</v>
      </c>
      <c r="C2373" s="58">
        <v>47976.2096896</v>
      </c>
      <c r="D2373" s="57" t="s">
        <v>4</v>
      </c>
      <c r="E2373" s="57" t="s">
        <v>106</v>
      </c>
    </row>
    <row r="2374" spans="1:5" x14ac:dyDescent="0.25">
      <c r="A2374" s="57" t="s">
        <v>106</v>
      </c>
      <c r="B2374" s="57" t="s">
        <v>47</v>
      </c>
      <c r="C2374" s="58">
        <v>41483.1590173</v>
      </c>
      <c r="D2374" s="57" t="s">
        <v>4</v>
      </c>
      <c r="E2374" s="57" t="s">
        <v>106</v>
      </c>
    </row>
    <row r="2375" spans="1:5" x14ac:dyDescent="0.25">
      <c r="A2375" s="57" t="s">
        <v>106</v>
      </c>
      <c r="B2375" s="57" t="s">
        <v>47</v>
      </c>
      <c r="C2375" s="58">
        <v>56434.088392500002</v>
      </c>
      <c r="D2375" s="57" t="s">
        <v>15</v>
      </c>
      <c r="E2375" s="57" t="s">
        <v>107</v>
      </c>
    </row>
    <row r="2376" spans="1:5" x14ac:dyDescent="0.25">
      <c r="A2376" s="57" t="s">
        <v>106</v>
      </c>
      <c r="B2376" s="57" t="s">
        <v>47</v>
      </c>
      <c r="C2376" s="58">
        <v>8264647.9250999996</v>
      </c>
      <c r="D2376" s="57" t="s">
        <v>15</v>
      </c>
      <c r="E2376" s="57" t="s">
        <v>106</v>
      </c>
    </row>
    <row r="2377" spans="1:5" x14ac:dyDescent="0.25">
      <c r="A2377" s="57" t="s">
        <v>106</v>
      </c>
      <c r="B2377" s="57" t="s">
        <v>47</v>
      </c>
      <c r="C2377" s="58">
        <v>12115979.6379</v>
      </c>
      <c r="D2377" s="57" t="s">
        <v>15</v>
      </c>
      <c r="E2377" s="57" t="s">
        <v>107</v>
      </c>
    </row>
    <row r="2378" spans="1:5" x14ac:dyDescent="0.25">
      <c r="A2378" s="57" t="s">
        <v>106</v>
      </c>
      <c r="B2378" s="57" t="s">
        <v>47</v>
      </c>
      <c r="C2378" s="58">
        <v>2261403.12659</v>
      </c>
      <c r="D2378" s="57" t="s">
        <v>15</v>
      </c>
      <c r="E2378" s="57" t="s">
        <v>106</v>
      </c>
    </row>
    <row r="2379" spans="1:5" x14ac:dyDescent="0.25">
      <c r="A2379" s="57" t="s">
        <v>106</v>
      </c>
      <c r="B2379" s="57" t="s">
        <v>47</v>
      </c>
      <c r="C2379" s="58">
        <v>14534.50468</v>
      </c>
      <c r="D2379" s="57" t="s">
        <v>15</v>
      </c>
      <c r="E2379" s="57" t="s">
        <v>106</v>
      </c>
    </row>
    <row r="2380" spans="1:5" x14ac:dyDescent="0.25">
      <c r="A2380" s="57" t="s">
        <v>106</v>
      </c>
      <c r="B2380" s="57" t="s">
        <v>47</v>
      </c>
      <c r="C2380" s="58">
        <v>1562.3326415199999</v>
      </c>
      <c r="D2380" s="57" t="s">
        <v>15</v>
      </c>
      <c r="E2380" s="57" t="s">
        <v>106</v>
      </c>
    </row>
    <row r="2381" spans="1:5" x14ac:dyDescent="0.25">
      <c r="A2381" s="57" t="s">
        <v>106</v>
      </c>
      <c r="B2381" s="57" t="s">
        <v>47</v>
      </c>
      <c r="C2381" s="58">
        <v>3629.78815579</v>
      </c>
      <c r="D2381" s="57" t="s">
        <v>15</v>
      </c>
      <c r="E2381" s="57" t="s">
        <v>106</v>
      </c>
    </row>
    <row r="2382" spans="1:5" x14ac:dyDescent="0.25">
      <c r="A2382" s="57" t="s">
        <v>106</v>
      </c>
      <c r="B2382" s="57" t="s">
        <v>47</v>
      </c>
      <c r="C2382" s="58">
        <v>2292.5462071400002</v>
      </c>
      <c r="D2382" s="57" t="s">
        <v>15</v>
      </c>
      <c r="E2382" s="57" t="s">
        <v>106</v>
      </c>
    </row>
    <row r="2383" spans="1:5" x14ac:dyDescent="0.25">
      <c r="A2383" s="57" t="s">
        <v>106</v>
      </c>
      <c r="B2383" s="57" t="s">
        <v>47</v>
      </c>
      <c r="C2383" s="58">
        <v>304.124386577</v>
      </c>
      <c r="D2383" s="57" t="s">
        <v>15</v>
      </c>
      <c r="E2383" s="57" t="s">
        <v>106</v>
      </c>
    </row>
    <row r="2384" spans="1:5" x14ac:dyDescent="0.25">
      <c r="A2384" s="57" t="s">
        <v>106</v>
      </c>
      <c r="B2384" s="57" t="s">
        <v>47</v>
      </c>
      <c r="C2384" s="58">
        <v>54171.987463500001</v>
      </c>
      <c r="D2384" s="57" t="s">
        <v>15</v>
      </c>
      <c r="E2384" s="57" t="s">
        <v>106</v>
      </c>
    </row>
    <row r="2385" spans="1:5" x14ac:dyDescent="0.25">
      <c r="A2385" s="57" t="s">
        <v>106</v>
      </c>
      <c r="B2385" s="57" t="s">
        <v>47</v>
      </c>
      <c r="C2385" s="58">
        <v>14687598.4813</v>
      </c>
      <c r="D2385" s="57" t="s">
        <v>15</v>
      </c>
      <c r="E2385" s="57" t="s">
        <v>106</v>
      </c>
    </row>
    <row r="2386" spans="1:5" x14ac:dyDescent="0.25">
      <c r="A2386" s="57" t="s">
        <v>106</v>
      </c>
      <c r="B2386" s="57" t="s">
        <v>47</v>
      </c>
      <c r="C2386" s="58">
        <v>2734.95336129</v>
      </c>
      <c r="D2386" s="57" t="s">
        <v>15</v>
      </c>
      <c r="E2386" s="57" t="s">
        <v>106</v>
      </c>
    </row>
    <row r="2387" spans="1:5" x14ac:dyDescent="0.25">
      <c r="A2387" s="57" t="s">
        <v>106</v>
      </c>
      <c r="B2387" s="57" t="s">
        <v>47</v>
      </c>
      <c r="C2387" s="58">
        <v>174.54731096</v>
      </c>
      <c r="D2387" s="57" t="s">
        <v>14</v>
      </c>
      <c r="E2387" s="57" t="s">
        <v>106</v>
      </c>
    </row>
    <row r="2388" spans="1:5" x14ac:dyDescent="0.25">
      <c r="A2388" s="57" t="s">
        <v>106</v>
      </c>
      <c r="B2388" s="57" t="s">
        <v>47</v>
      </c>
      <c r="C2388" s="58">
        <v>15295.2242095</v>
      </c>
      <c r="D2388" s="57" t="s">
        <v>14</v>
      </c>
      <c r="E2388" s="57" t="s">
        <v>106</v>
      </c>
    </row>
    <row r="2389" spans="1:5" x14ac:dyDescent="0.25">
      <c r="A2389" s="57" t="s">
        <v>106</v>
      </c>
      <c r="B2389" s="57" t="s">
        <v>47</v>
      </c>
      <c r="C2389" s="58">
        <v>1397.0266209199999</v>
      </c>
      <c r="D2389" s="57" t="s">
        <v>14</v>
      </c>
      <c r="E2389" s="57" t="s">
        <v>106</v>
      </c>
    </row>
    <row r="2390" spans="1:5" x14ac:dyDescent="0.25">
      <c r="A2390" s="57" t="s">
        <v>106</v>
      </c>
      <c r="B2390" s="57" t="s">
        <v>47</v>
      </c>
      <c r="C2390" s="58">
        <v>35797.294468300002</v>
      </c>
      <c r="D2390" s="57" t="s">
        <v>14</v>
      </c>
      <c r="E2390" s="57" t="s">
        <v>106</v>
      </c>
    </row>
    <row r="2391" spans="1:5" x14ac:dyDescent="0.25">
      <c r="A2391" s="57" t="s">
        <v>106</v>
      </c>
      <c r="B2391" s="57" t="s">
        <v>47</v>
      </c>
      <c r="C2391" s="58">
        <v>2336898.4175999998</v>
      </c>
      <c r="D2391" s="57" t="s">
        <v>4</v>
      </c>
      <c r="E2391" s="57" t="s">
        <v>107</v>
      </c>
    </row>
    <row r="2392" spans="1:5" x14ac:dyDescent="0.25">
      <c r="A2392" s="57" t="s">
        <v>106</v>
      </c>
      <c r="B2392" s="57" t="s">
        <v>47</v>
      </c>
      <c r="C2392" s="58">
        <v>391907.63527000003</v>
      </c>
      <c r="D2392" s="57" t="s">
        <v>5</v>
      </c>
      <c r="E2392" s="57" t="s">
        <v>107</v>
      </c>
    </row>
    <row r="2393" spans="1:5" x14ac:dyDescent="0.25">
      <c r="A2393" s="57" t="s">
        <v>106</v>
      </c>
      <c r="B2393" s="57" t="s">
        <v>47</v>
      </c>
      <c r="C2393" s="58">
        <v>93897.360342800006</v>
      </c>
      <c r="D2393" s="57" t="s">
        <v>5</v>
      </c>
      <c r="E2393" s="57" t="s">
        <v>107</v>
      </c>
    </row>
    <row r="2394" spans="1:5" x14ac:dyDescent="0.25">
      <c r="A2394" s="57" t="s">
        <v>106</v>
      </c>
      <c r="B2394" s="57" t="s">
        <v>47</v>
      </c>
      <c r="C2394" s="58">
        <v>54850.041508200004</v>
      </c>
      <c r="D2394" s="57" t="s">
        <v>5</v>
      </c>
      <c r="E2394" s="57" t="s">
        <v>106</v>
      </c>
    </row>
    <row r="2395" spans="1:5" x14ac:dyDescent="0.25">
      <c r="A2395" s="57" t="s">
        <v>106</v>
      </c>
      <c r="B2395" s="57" t="s">
        <v>47</v>
      </c>
      <c r="C2395" s="58">
        <v>531844.15184399998</v>
      </c>
      <c r="D2395" s="57" t="s">
        <v>4</v>
      </c>
      <c r="E2395" s="57" t="s">
        <v>106</v>
      </c>
    </row>
    <row r="2396" spans="1:5" x14ac:dyDescent="0.25">
      <c r="A2396" s="57" t="s">
        <v>106</v>
      </c>
      <c r="B2396" s="57" t="s">
        <v>47</v>
      </c>
      <c r="C2396" s="58">
        <v>343883.15887099999</v>
      </c>
      <c r="D2396" s="57" t="s">
        <v>1</v>
      </c>
      <c r="E2396" s="57" t="s">
        <v>106</v>
      </c>
    </row>
    <row r="2397" spans="1:5" x14ac:dyDescent="0.25">
      <c r="A2397" s="57" t="s">
        <v>106</v>
      </c>
      <c r="B2397" s="57" t="s">
        <v>47</v>
      </c>
      <c r="C2397" s="58">
        <v>549694.07646500005</v>
      </c>
      <c r="D2397" s="57" t="s">
        <v>5</v>
      </c>
      <c r="E2397" s="57" t="s">
        <v>106</v>
      </c>
    </row>
    <row r="2398" spans="1:5" x14ac:dyDescent="0.25">
      <c r="A2398" s="57" t="s">
        <v>106</v>
      </c>
      <c r="B2398" s="57" t="s">
        <v>47</v>
      </c>
      <c r="C2398" s="58">
        <v>30283.1924162</v>
      </c>
      <c r="D2398" s="57" t="s">
        <v>4</v>
      </c>
      <c r="E2398" s="57" t="s">
        <v>106</v>
      </c>
    </row>
    <row r="2399" spans="1:5" x14ac:dyDescent="0.25">
      <c r="A2399" s="57" t="s">
        <v>106</v>
      </c>
      <c r="B2399" s="57" t="s">
        <v>47</v>
      </c>
      <c r="C2399" s="58">
        <v>5003.3312814199999</v>
      </c>
      <c r="D2399" s="57" t="s">
        <v>1</v>
      </c>
      <c r="E2399" s="57" t="s">
        <v>106</v>
      </c>
    </row>
    <row r="2400" spans="1:5" x14ac:dyDescent="0.25">
      <c r="A2400" s="57" t="s">
        <v>106</v>
      </c>
      <c r="B2400" s="57" t="s">
        <v>46</v>
      </c>
      <c r="C2400" s="58">
        <v>16133721.1831</v>
      </c>
      <c r="D2400" s="57" t="s">
        <v>15</v>
      </c>
      <c r="E2400" s="57" t="s">
        <v>107</v>
      </c>
    </row>
    <row r="2401" spans="1:5" x14ac:dyDescent="0.25">
      <c r="A2401" s="57" t="s">
        <v>106</v>
      </c>
      <c r="B2401" s="57" t="s">
        <v>46</v>
      </c>
      <c r="C2401" s="58">
        <v>16185626.1666</v>
      </c>
      <c r="D2401" s="57" t="s">
        <v>15</v>
      </c>
      <c r="E2401" s="57" t="s">
        <v>106</v>
      </c>
    </row>
    <row r="2402" spans="1:5" x14ac:dyDescent="0.25">
      <c r="A2402" s="57" t="s">
        <v>106</v>
      </c>
      <c r="B2402" s="57" t="s">
        <v>46</v>
      </c>
      <c r="C2402" s="58">
        <v>864826.10109400004</v>
      </c>
      <c r="D2402" s="57" t="s">
        <v>5</v>
      </c>
      <c r="E2402" s="57" t="s">
        <v>107</v>
      </c>
    </row>
    <row r="2403" spans="1:5" x14ac:dyDescent="0.25">
      <c r="A2403" s="57" t="s">
        <v>106</v>
      </c>
      <c r="B2403" s="57" t="s">
        <v>46</v>
      </c>
      <c r="C2403" s="58">
        <v>397273.90530400001</v>
      </c>
      <c r="D2403" s="57" t="s">
        <v>2</v>
      </c>
      <c r="E2403" s="57" t="s">
        <v>107</v>
      </c>
    </row>
    <row r="2404" spans="1:5" x14ac:dyDescent="0.25">
      <c r="A2404" s="57" t="s">
        <v>106</v>
      </c>
      <c r="B2404" s="57" t="s">
        <v>46</v>
      </c>
      <c r="C2404" s="58">
        <v>2729758.9879700001</v>
      </c>
      <c r="D2404" s="57" t="s">
        <v>2</v>
      </c>
      <c r="E2404" s="57" t="s">
        <v>107</v>
      </c>
    </row>
    <row r="2405" spans="1:5" x14ac:dyDescent="0.25">
      <c r="A2405" s="57" t="s">
        <v>106</v>
      </c>
      <c r="B2405" s="57" t="s">
        <v>46</v>
      </c>
      <c r="C2405" s="58">
        <v>600713.86123599997</v>
      </c>
      <c r="D2405" s="57" t="s">
        <v>2</v>
      </c>
      <c r="E2405" s="57" t="s">
        <v>107</v>
      </c>
    </row>
    <row r="2406" spans="1:5" x14ac:dyDescent="0.25">
      <c r="A2406" s="57" t="s">
        <v>106</v>
      </c>
      <c r="B2406" s="57" t="s">
        <v>46</v>
      </c>
      <c r="C2406" s="58">
        <v>115765.880743</v>
      </c>
      <c r="D2406" s="57" t="s">
        <v>2</v>
      </c>
      <c r="E2406" s="57" t="s">
        <v>107</v>
      </c>
    </row>
    <row r="2407" spans="1:5" x14ac:dyDescent="0.25">
      <c r="A2407" s="57" t="s">
        <v>106</v>
      </c>
      <c r="B2407" s="57" t="s">
        <v>46</v>
      </c>
      <c r="C2407" s="58">
        <v>1091629.00948</v>
      </c>
      <c r="D2407" s="57" t="s">
        <v>2</v>
      </c>
      <c r="E2407" s="57" t="s">
        <v>106</v>
      </c>
    </row>
    <row r="2408" spans="1:5" x14ac:dyDescent="0.25">
      <c r="A2408" s="57" t="s">
        <v>106</v>
      </c>
      <c r="B2408" s="57" t="s">
        <v>46</v>
      </c>
      <c r="C2408" s="58">
        <v>44866.159101999998</v>
      </c>
      <c r="D2408" s="57" t="s">
        <v>3</v>
      </c>
      <c r="E2408" s="57" t="s">
        <v>107</v>
      </c>
    </row>
    <row r="2409" spans="1:5" x14ac:dyDescent="0.25">
      <c r="A2409" s="57" t="s">
        <v>106</v>
      </c>
      <c r="B2409" s="57" t="s">
        <v>46</v>
      </c>
      <c r="C2409" s="58">
        <v>988422.02655900002</v>
      </c>
      <c r="D2409" s="57" t="s">
        <v>3</v>
      </c>
      <c r="E2409" s="57" t="s">
        <v>106</v>
      </c>
    </row>
    <row r="2410" spans="1:5" x14ac:dyDescent="0.25">
      <c r="A2410" s="57" t="s">
        <v>106</v>
      </c>
      <c r="B2410" s="57" t="s">
        <v>46</v>
      </c>
      <c r="C2410" s="58">
        <v>173192.16710799999</v>
      </c>
      <c r="D2410" s="57" t="s">
        <v>9</v>
      </c>
      <c r="E2410" s="57" t="s">
        <v>107</v>
      </c>
    </row>
    <row r="2411" spans="1:5" x14ac:dyDescent="0.25">
      <c r="A2411" s="57" t="s">
        <v>106</v>
      </c>
      <c r="B2411" s="57" t="s">
        <v>46</v>
      </c>
      <c r="C2411" s="58">
        <v>610762.84165800002</v>
      </c>
      <c r="D2411" s="57" t="s">
        <v>9</v>
      </c>
      <c r="E2411" s="57" t="s">
        <v>106</v>
      </c>
    </row>
    <row r="2412" spans="1:5" x14ac:dyDescent="0.25">
      <c r="A2412" s="57" t="s">
        <v>106</v>
      </c>
      <c r="B2412" s="57" t="s">
        <v>46</v>
      </c>
      <c r="C2412" s="58">
        <v>411960.680865</v>
      </c>
      <c r="D2412" s="57" t="s">
        <v>6</v>
      </c>
      <c r="E2412" s="57" t="s">
        <v>107</v>
      </c>
    </row>
    <row r="2413" spans="1:5" x14ac:dyDescent="0.25">
      <c r="A2413" s="57" t="s">
        <v>106</v>
      </c>
      <c r="B2413" s="57" t="s">
        <v>46</v>
      </c>
      <c r="C2413" s="58">
        <v>4623400.2784099998</v>
      </c>
      <c r="D2413" s="57" t="s">
        <v>6</v>
      </c>
      <c r="E2413" s="57" t="s">
        <v>106</v>
      </c>
    </row>
    <row r="2414" spans="1:5" x14ac:dyDescent="0.25">
      <c r="A2414" s="57" t="s">
        <v>106</v>
      </c>
      <c r="B2414" s="57" t="s">
        <v>46</v>
      </c>
      <c r="C2414" s="58">
        <v>4430370.0369199999</v>
      </c>
      <c r="D2414" s="57" t="s">
        <v>6</v>
      </c>
      <c r="E2414" s="57" t="s">
        <v>107</v>
      </c>
    </row>
    <row r="2415" spans="1:5" x14ac:dyDescent="0.25">
      <c r="A2415" s="57" t="s">
        <v>106</v>
      </c>
      <c r="B2415" s="57" t="s">
        <v>46</v>
      </c>
      <c r="C2415" s="58">
        <v>358661.49766300002</v>
      </c>
      <c r="D2415" s="57" t="s">
        <v>6</v>
      </c>
      <c r="E2415" s="57" t="s">
        <v>106</v>
      </c>
    </row>
    <row r="2416" spans="1:5" x14ac:dyDescent="0.25">
      <c r="A2416" s="57" t="s">
        <v>106</v>
      </c>
      <c r="B2416" s="57" t="s">
        <v>46</v>
      </c>
      <c r="C2416" s="58">
        <v>344063.58193699998</v>
      </c>
      <c r="D2416" s="57" t="s">
        <v>9</v>
      </c>
      <c r="E2416" s="57" t="s">
        <v>107</v>
      </c>
    </row>
    <row r="2417" spans="1:5" x14ac:dyDescent="0.25">
      <c r="A2417" s="57" t="s">
        <v>106</v>
      </c>
      <c r="B2417" s="57" t="s">
        <v>46</v>
      </c>
      <c r="C2417" s="58">
        <v>52582.5413338</v>
      </c>
      <c r="D2417" s="57" t="s">
        <v>9</v>
      </c>
      <c r="E2417" s="57" t="s">
        <v>106</v>
      </c>
    </row>
    <row r="2418" spans="1:5" x14ac:dyDescent="0.25">
      <c r="A2418" s="57" t="s">
        <v>106</v>
      </c>
      <c r="B2418" s="57" t="s">
        <v>46</v>
      </c>
      <c r="C2418" s="58">
        <v>2300063.5439200001</v>
      </c>
      <c r="D2418" s="57" t="s">
        <v>5</v>
      </c>
      <c r="E2418" s="57" t="s">
        <v>107</v>
      </c>
    </row>
    <row r="2419" spans="1:5" x14ac:dyDescent="0.25">
      <c r="A2419" s="57" t="s">
        <v>106</v>
      </c>
      <c r="B2419" s="57" t="s">
        <v>46</v>
      </c>
      <c r="C2419" s="58">
        <v>20611195.425799999</v>
      </c>
      <c r="D2419" s="57" t="s">
        <v>0</v>
      </c>
      <c r="E2419" s="57" t="s">
        <v>107</v>
      </c>
    </row>
    <row r="2420" spans="1:5" x14ac:dyDescent="0.25">
      <c r="A2420" s="57" t="s">
        <v>106</v>
      </c>
      <c r="B2420" s="57" t="s">
        <v>46</v>
      </c>
      <c r="C2420" s="58">
        <v>7497980.9760100003</v>
      </c>
      <c r="D2420" s="57" t="s">
        <v>0</v>
      </c>
      <c r="E2420" s="57" t="s">
        <v>106</v>
      </c>
    </row>
    <row r="2421" spans="1:5" x14ac:dyDescent="0.25">
      <c r="A2421" s="57" t="s">
        <v>106</v>
      </c>
      <c r="B2421" s="57" t="s">
        <v>46</v>
      </c>
      <c r="C2421" s="58">
        <v>9394535.5092900004</v>
      </c>
      <c r="D2421" s="57" t="s">
        <v>2</v>
      </c>
      <c r="E2421" s="57" t="s">
        <v>107</v>
      </c>
    </row>
    <row r="2422" spans="1:5" x14ac:dyDescent="0.25">
      <c r="A2422" s="57" t="s">
        <v>106</v>
      </c>
      <c r="B2422" s="57" t="s">
        <v>46</v>
      </c>
      <c r="C2422" s="58">
        <v>75860.660849599997</v>
      </c>
      <c r="D2422" s="57" t="s">
        <v>6</v>
      </c>
      <c r="E2422" s="57" t="s">
        <v>107</v>
      </c>
    </row>
    <row r="2423" spans="1:5" x14ac:dyDescent="0.25">
      <c r="A2423" s="57" t="s">
        <v>106</v>
      </c>
      <c r="B2423" s="57" t="s">
        <v>46</v>
      </c>
      <c r="C2423" s="58">
        <v>192088.74497299999</v>
      </c>
      <c r="D2423" s="57" t="s">
        <v>15</v>
      </c>
      <c r="E2423" s="57" t="s">
        <v>107</v>
      </c>
    </row>
    <row r="2424" spans="1:5" x14ac:dyDescent="0.25">
      <c r="A2424" s="57" t="s">
        <v>106</v>
      </c>
      <c r="B2424" s="57" t="s">
        <v>46</v>
      </c>
      <c r="C2424" s="58">
        <v>156935.00333499999</v>
      </c>
      <c r="D2424" s="57" t="s">
        <v>15</v>
      </c>
      <c r="E2424" s="57" t="s">
        <v>106</v>
      </c>
    </row>
    <row r="2425" spans="1:5" x14ac:dyDescent="0.25">
      <c r="A2425" s="57" t="s">
        <v>106</v>
      </c>
      <c r="B2425" s="57" t="s">
        <v>46</v>
      </c>
      <c r="C2425" s="58">
        <v>2527265.1239100001</v>
      </c>
      <c r="D2425" s="57" t="s">
        <v>15</v>
      </c>
      <c r="E2425" s="57" t="s">
        <v>106</v>
      </c>
    </row>
    <row r="2426" spans="1:5" x14ac:dyDescent="0.25">
      <c r="A2426" s="57" t="s">
        <v>106</v>
      </c>
      <c r="B2426" s="57" t="s">
        <v>46</v>
      </c>
      <c r="C2426" s="58">
        <v>185702.62147499999</v>
      </c>
      <c r="D2426" s="57" t="s">
        <v>5</v>
      </c>
      <c r="E2426" s="57" t="s">
        <v>107</v>
      </c>
    </row>
    <row r="2427" spans="1:5" x14ac:dyDescent="0.25">
      <c r="A2427" s="57" t="s">
        <v>106</v>
      </c>
      <c r="B2427" s="57" t="s">
        <v>46</v>
      </c>
      <c r="C2427" s="58">
        <v>38302.573549699999</v>
      </c>
      <c r="D2427" s="57" t="s">
        <v>5</v>
      </c>
      <c r="E2427" s="57" t="s">
        <v>107</v>
      </c>
    </row>
    <row r="2428" spans="1:5" x14ac:dyDescent="0.25">
      <c r="A2428" s="57" t="s">
        <v>106</v>
      </c>
      <c r="B2428" s="57" t="s">
        <v>46</v>
      </c>
      <c r="C2428" s="58">
        <v>13168.163200700001</v>
      </c>
      <c r="D2428" s="57" t="s">
        <v>10</v>
      </c>
      <c r="E2428" s="57" t="s">
        <v>107</v>
      </c>
    </row>
    <row r="2429" spans="1:5" x14ac:dyDescent="0.25">
      <c r="A2429" s="57" t="s">
        <v>106</v>
      </c>
      <c r="B2429" s="57" t="s">
        <v>40</v>
      </c>
      <c r="C2429" s="58">
        <v>4768901.7575599998</v>
      </c>
      <c r="D2429" s="57" t="s">
        <v>4</v>
      </c>
      <c r="E2429" s="57" t="s">
        <v>107</v>
      </c>
    </row>
    <row r="2430" spans="1:5" x14ac:dyDescent="0.25">
      <c r="A2430" s="57" t="s">
        <v>106</v>
      </c>
      <c r="B2430" s="57" t="s">
        <v>41</v>
      </c>
      <c r="C2430" s="58">
        <v>21707.613054699999</v>
      </c>
      <c r="D2430" s="57" t="s">
        <v>1</v>
      </c>
      <c r="E2430" s="57" t="s">
        <v>107</v>
      </c>
    </row>
    <row r="2431" spans="1:5" x14ac:dyDescent="0.25">
      <c r="A2431" s="57" t="s">
        <v>106</v>
      </c>
      <c r="B2431" s="57" t="s">
        <v>41</v>
      </c>
      <c r="C2431" s="58">
        <v>9866830.1596900001</v>
      </c>
      <c r="D2431" s="57" t="s">
        <v>4</v>
      </c>
      <c r="E2431" s="57" t="s">
        <v>107</v>
      </c>
    </row>
    <row r="2432" spans="1:5" x14ac:dyDescent="0.25">
      <c r="A2432" s="57" t="s">
        <v>106</v>
      </c>
      <c r="B2432" s="57" t="s">
        <v>46</v>
      </c>
      <c r="C2432" s="58">
        <v>10091.5460334</v>
      </c>
      <c r="D2432" s="57" t="s">
        <v>15</v>
      </c>
      <c r="E2432" s="57" t="s">
        <v>107</v>
      </c>
    </row>
    <row r="2433" spans="1:5" x14ac:dyDescent="0.25">
      <c r="A2433" s="57" t="s">
        <v>106</v>
      </c>
      <c r="B2433" s="57" t="s">
        <v>45</v>
      </c>
      <c r="C2433" s="58">
        <v>5280202.9031199999</v>
      </c>
      <c r="D2433" s="57" t="s">
        <v>1</v>
      </c>
      <c r="E2433" s="57" t="s">
        <v>106</v>
      </c>
    </row>
    <row r="2434" spans="1:5" x14ac:dyDescent="0.25">
      <c r="A2434" s="57" t="s">
        <v>106</v>
      </c>
      <c r="B2434" s="57" t="s">
        <v>45</v>
      </c>
      <c r="C2434" s="58">
        <v>125761.76444299999</v>
      </c>
      <c r="D2434" s="57" t="s">
        <v>1</v>
      </c>
      <c r="E2434" s="57" t="s">
        <v>106</v>
      </c>
    </row>
    <row r="2435" spans="1:5" x14ac:dyDescent="0.25">
      <c r="A2435" s="57" t="s">
        <v>106</v>
      </c>
      <c r="B2435" s="57" t="s">
        <v>47</v>
      </c>
      <c r="C2435" s="58">
        <v>186.83644018000001</v>
      </c>
      <c r="D2435" s="57" t="s">
        <v>2</v>
      </c>
      <c r="E2435" s="57" t="s">
        <v>106</v>
      </c>
    </row>
    <row r="2436" spans="1:5" x14ac:dyDescent="0.25">
      <c r="A2436" s="46" t="s">
        <v>106</v>
      </c>
      <c r="B2436" s="46" t="s">
        <v>47</v>
      </c>
      <c r="C2436" s="47">
        <v>186.83644018000001</v>
      </c>
      <c r="D2436" s="46" t="s">
        <v>2</v>
      </c>
      <c r="E2436" s="46" t="s">
        <v>106</v>
      </c>
    </row>
  </sheetData>
  <sortState ref="A2:E2439">
    <sortCondition ref="B2:B2439"/>
    <sortCondition ref="E2:E243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6"/>
  <sheetViews>
    <sheetView workbookViewId="0"/>
  </sheetViews>
  <sheetFormatPr defaultColWidth="9.140625" defaultRowHeight="15" x14ac:dyDescent="0.25"/>
  <cols>
    <col min="1" max="1" width="23" style="47" bestFit="1" customWidth="1"/>
    <col min="2" max="2" width="15.7109375" style="47" bestFit="1" customWidth="1"/>
    <col min="3" max="3" width="9.140625" style="46" bestFit="1" customWidth="1"/>
    <col min="4" max="4" width="24.5703125" style="46" bestFit="1" customWidth="1"/>
    <col min="5" max="5" width="20.7109375" style="46" customWidth="1"/>
    <col min="6" max="6" width="11.5703125" style="46" bestFit="1" customWidth="1"/>
    <col min="7" max="7" width="9.140625" style="1"/>
    <col min="8" max="8" width="22" style="1" bestFit="1" customWidth="1"/>
    <col min="9" max="9" width="24.5703125" style="1" bestFit="1" customWidth="1"/>
    <col min="10" max="10" width="17.85546875" style="1" bestFit="1" customWidth="1"/>
    <col min="11" max="11" width="15.5703125" style="1" customWidth="1"/>
    <col min="12" max="12" width="28.7109375" style="1" bestFit="1" customWidth="1"/>
    <col min="13" max="13" width="17.42578125" style="32" customWidth="1"/>
    <col min="14" max="14" width="15.28515625" style="1" customWidth="1"/>
    <col min="15" max="16384" width="9.140625" style="1"/>
  </cols>
  <sheetData>
    <row r="1" spans="1:13" x14ac:dyDescent="0.25">
      <c r="A1" s="47" t="s">
        <v>109</v>
      </c>
      <c r="B1" s="46" t="s">
        <v>110</v>
      </c>
      <c r="C1" s="46" t="s">
        <v>111</v>
      </c>
      <c r="D1" s="46" t="s">
        <v>112</v>
      </c>
      <c r="E1" s="46" t="s">
        <v>113</v>
      </c>
      <c r="F1" s="46" t="s">
        <v>102</v>
      </c>
      <c r="H1" s="46" t="s">
        <v>132</v>
      </c>
      <c r="I1" s="47" t="e">
        <f>ReadMe!#REF!</f>
        <v>#REF!</v>
      </c>
      <c r="J1" s="46"/>
      <c r="K1" s="47"/>
      <c r="L1" s="46"/>
      <c r="M1" s="47"/>
    </row>
    <row r="2" spans="1:13" x14ac:dyDescent="0.25">
      <c r="A2" s="47">
        <v>279539.27798900002</v>
      </c>
      <c r="B2" s="46" t="s">
        <v>106</v>
      </c>
      <c r="C2" s="46" t="s">
        <v>10</v>
      </c>
      <c r="D2" s="46" t="s">
        <v>114</v>
      </c>
      <c r="E2" s="46" t="s">
        <v>115</v>
      </c>
      <c r="F2" s="46" t="s">
        <v>44</v>
      </c>
      <c r="H2" s="46"/>
      <c r="K2" s="47" t="s">
        <v>18</v>
      </c>
      <c r="L2" s="46" t="s">
        <v>116</v>
      </c>
      <c r="M2" s="49"/>
    </row>
    <row r="3" spans="1:13" x14ac:dyDescent="0.25">
      <c r="A3" s="47">
        <v>155157.45184299999</v>
      </c>
      <c r="B3" s="46" t="s">
        <v>106</v>
      </c>
      <c r="C3" s="46" t="s">
        <v>12</v>
      </c>
      <c r="D3" s="46" t="s">
        <v>114</v>
      </c>
      <c r="E3" s="46" t="s">
        <v>115</v>
      </c>
      <c r="F3" s="46" t="s">
        <v>44</v>
      </c>
      <c r="H3" s="46"/>
      <c r="K3" s="46" t="s">
        <v>39</v>
      </c>
      <c r="L3" s="47">
        <v>660625069.15499997</v>
      </c>
      <c r="M3" s="49"/>
    </row>
    <row r="4" spans="1:13" x14ac:dyDescent="0.25">
      <c r="A4" s="47">
        <v>16417.329432099999</v>
      </c>
      <c r="B4" s="46" t="s">
        <v>106</v>
      </c>
      <c r="C4" s="46" t="s">
        <v>14</v>
      </c>
      <c r="D4" s="46" t="s">
        <v>114</v>
      </c>
      <c r="E4" s="46" t="s">
        <v>115</v>
      </c>
      <c r="F4" s="46" t="s">
        <v>44</v>
      </c>
      <c r="H4" s="46"/>
      <c r="K4" s="46" t="s">
        <v>40</v>
      </c>
      <c r="L4" s="47">
        <v>969403736.97399998</v>
      </c>
      <c r="M4" s="49"/>
    </row>
    <row r="5" spans="1:13" x14ac:dyDescent="0.25">
      <c r="A5" s="47">
        <v>580300.20758299995</v>
      </c>
      <c r="B5" s="46" t="s">
        <v>106</v>
      </c>
      <c r="C5" s="46" t="s">
        <v>14</v>
      </c>
      <c r="D5" s="46" t="s">
        <v>114</v>
      </c>
      <c r="E5" s="46" t="s">
        <v>115</v>
      </c>
      <c r="F5" s="46" t="s">
        <v>44</v>
      </c>
      <c r="H5" s="46"/>
      <c r="K5" s="46" t="s">
        <v>41</v>
      </c>
      <c r="L5" s="47">
        <v>1892920931.8900001</v>
      </c>
      <c r="M5" s="49"/>
    </row>
    <row r="6" spans="1:13" x14ac:dyDescent="0.25">
      <c r="A6" s="47">
        <v>55339.030191999998</v>
      </c>
      <c r="B6" s="46" t="s">
        <v>106</v>
      </c>
      <c r="C6" s="46" t="s">
        <v>14</v>
      </c>
      <c r="D6" s="46" t="s">
        <v>114</v>
      </c>
      <c r="E6" s="46" t="s">
        <v>115</v>
      </c>
      <c r="F6" s="46" t="s">
        <v>44</v>
      </c>
      <c r="H6" s="46"/>
      <c r="K6" s="46" t="s">
        <v>42</v>
      </c>
      <c r="L6" s="47">
        <v>719470543.08099997</v>
      </c>
      <c r="M6" s="49"/>
    </row>
    <row r="7" spans="1:13" x14ac:dyDescent="0.25">
      <c r="A7" s="47">
        <v>2199.3394512599998</v>
      </c>
      <c r="B7" s="46" t="s">
        <v>106</v>
      </c>
      <c r="C7" s="46" t="s">
        <v>14</v>
      </c>
      <c r="D7" s="46" t="s">
        <v>114</v>
      </c>
      <c r="E7" s="46" t="s">
        <v>115</v>
      </c>
      <c r="F7" s="46" t="s">
        <v>44</v>
      </c>
      <c r="H7" s="46"/>
      <c r="K7" s="46" t="s">
        <v>43</v>
      </c>
      <c r="L7" s="47">
        <v>521931072.52499998</v>
      </c>
      <c r="M7" s="49"/>
    </row>
    <row r="8" spans="1:13" x14ac:dyDescent="0.25">
      <c r="A8" s="47">
        <v>149055.75042</v>
      </c>
      <c r="B8" s="46" t="s">
        <v>106</v>
      </c>
      <c r="C8" s="46" t="s">
        <v>14</v>
      </c>
      <c r="D8" s="46" t="s">
        <v>114</v>
      </c>
      <c r="E8" s="46" t="s">
        <v>115</v>
      </c>
      <c r="F8" s="46" t="s">
        <v>44</v>
      </c>
      <c r="H8" s="46"/>
      <c r="K8" s="46" t="s">
        <v>44</v>
      </c>
      <c r="L8" s="47">
        <v>3313252487.02</v>
      </c>
      <c r="M8" s="49"/>
    </row>
    <row r="9" spans="1:13" x14ac:dyDescent="0.25">
      <c r="A9" s="47">
        <v>40456.974493599999</v>
      </c>
      <c r="B9" s="46" t="s">
        <v>106</v>
      </c>
      <c r="C9" s="46" t="s">
        <v>14</v>
      </c>
      <c r="D9" s="46" t="s">
        <v>114</v>
      </c>
      <c r="E9" s="46" t="s">
        <v>115</v>
      </c>
      <c r="F9" s="46" t="s">
        <v>44</v>
      </c>
      <c r="H9" s="46"/>
      <c r="K9" s="46" t="s">
        <v>45</v>
      </c>
      <c r="L9" s="47">
        <v>172784958.213</v>
      </c>
      <c r="M9" s="49"/>
    </row>
    <row r="10" spans="1:13" x14ac:dyDescent="0.25">
      <c r="A10" s="47">
        <v>208718.10219500001</v>
      </c>
      <c r="B10" s="46" t="s">
        <v>106</v>
      </c>
      <c r="C10" s="46" t="s">
        <v>14</v>
      </c>
      <c r="D10" s="46" t="s">
        <v>114</v>
      </c>
      <c r="E10" s="46" t="s">
        <v>115</v>
      </c>
      <c r="F10" s="46" t="s">
        <v>44</v>
      </c>
      <c r="H10" s="46"/>
      <c r="K10" s="46" t="s">
        <v>46</v>
      </c>
      <c r="L10" s="47">
        <v>93479310.523399994</v>
      </c>
      <c r="M10" s="49"/>
    </row>
    <row r="11" spans="1:13" x14ac:dyDescent="0.25">
      <c r="A11" s="47">
        <v>6091.73132532</v>
      </c>
      <c r="B11" s="46" t="s">
        <v>106</v>
      </c>
      <c r="C11" s="46" t="s">
        <v>14</v>
      </c>
      <c r="D11" s="46" t="s">
        <v>114</v>
      </c>
      <c r="E11" s="46" t="s">
        <v>115</v>
      </c>
      <c r="F11" s="46" t="s">
        <v>44</v>
      </c>
      <c r="H11" s="46"/>
      <c r="K11" s="46" t="s">
        <v>47</v>
      </c>
      <c r="L11" s="47">
        <v>153336460.31099999</v>
      </c>
      <c r="M11" s="49"/>
    </row>
    <row r="12" spans="1:13" x14ac:dyDescent="0.25">
      <c r="A12" s="47">
        <v>1839.0683782599999</v>
      </c>
      <c r="B12" s="46" t="s">
        <v>106</v>
      </c>
      <c r="C12" s="46" t="s">
        <v>14</v>
      </c>
      <c r="D12" s="46" t="s">
        <v>114</v>
      </c>
      <c r="E12" s="46" t="s">
        <v>115</v>
      </c>
      <c r="F12" s="46" t="s">
        <v>44</v>
      </c>
      <c r="H12" s="46"/>
      <c r="I12" s="47"/>
      <c r="J12" s="46"/>
      <c r="K12" s="47"/>
      <c r="L12" s="46"/>
      <c r="M12" s="49"/>
    </row>
    <row r="13" spans="1:13" x14ac:dyDescent="0.25">
      <c r="A13" s="47">
        <v>1177.3683792500001</v>
      </c>
      <c r="B13" s="46" t="s">
        <v>106</v>
      </c>
      <c r="C13" s="46" t="s">
        <v>14</v>
      </c>
      <c r="D13" s="46" t="s">
        <v>114</v>
      </c>
      <c r="E13" s="46" t="s">
        <v>115</v>
      </c>
      <c r="F13" s="46" t="s">
        <v>44</v>
      </c>
      <c r="H13" s="46"/>
      <c r="I13" s="47"/>
      <c r="J13" s="46"/>
      <c r="K13" s="47"/>
      <c r="L13" s="46"/>
      <c r="M13" s="49"/>
    </row>
    <row r="14" spans="1:13" x14ac:dyDescent="0.25">
      <c r="A14" s="47">
        <v>3181.27735871</v>
      </c>
      <c r="B14" s="46" t="s">
        <v>106</v>
      </c>
      <c r="C14" s="46" t="s">
        <v>14</v>
      </c>
      <c r="D14" s="46" t="s">
        <v>114</v>
      </c>
      <c r="E14" s="46" t="s">
        <v>115</v>
      </c>
      <c r="F14" s="46" t="s">
        <v>44</v>
      </c>
      <c r="H14" s="46"/>
      <c r="I14" s="47"/>
      <c r="J14" s="46"/>
      <c r="K14" s="47"/>
      <c r="L14" s="46"/>
      <c r="M14" s="49"/>
    </row>
    <row r="15" spans="1:13" x14ac:dyDescent="0.25">
      <c r="A15" s="47">
        <v>207006.14146899999</v>
      </c>
      <c r="B15" s="46" t="s">
        <v>106</v>
      </c>
      <c r="C15" s="46" t="s">
        <v>14</v>
      </c>
      <c r="D15" s="46" t="s">
        <v>114</v>
      </c>
      <c r="E15" s="46" t="s">
        <v>115</v>
      </c>
      <c r="F15" s="46" t="s">
        <v>44</v>
      </c>
      <c r="H15" s="46"/>
      <c r="I15" s="47"/>
      <c r="J15" s="46"/>
      <c r="K15" s="47"/>
      <c r="L15" s="46"/>
      <c r="M15" s="49"/>
    </row>
    <row r="16" spans="1:13" x14ac:dyDescent="0.25">
      <c r="A16" s="47">
        <v>27206.797528300001</v>
      </c>
      <c r="B16" s="46" t="s">
        <v>106</v>
      </c>
      <c r="C16" s="46" t="s">
        <v>14</v>
      </c>
      <c r="D16" s="46" t="s">
        <v>114</v>
      </c>
      <c r="E16" s="46" t="s">
        <v>115</v>
      </c>
      <c r="F16" s="46" t="s">
        <v>44</v>
      </c>
      <c r="H16" s="46"/>
      <c r="I16" s="47"/>
      <c r="J16" s="46"/>
      <c r="K16" s="47"/>
      <c r="L16" s="46"/>
      <c r="M16" s="49"/>
    </row>
    <row r="17" spans="1:13" x14ac:dyDescent="0.25">
      <c r="A17" s="47">
        <v>27830.7838018</v>
      </c>
      <c r="B17" s="46" t="s">
        <v>106</v>
      </c>
      <c r="C17" s="46" t="s">
        <v>14</v>
      </c>
      <c r="D17" s="46" t="s">
        <v>114</v>
      </c>
      <c r="E17" s="46" t="s">
        <v>115</v>
      </c>
      <c r="F17" s="46" t="s">
        <v>44</v>
      </c>
      <c r="H17" s="46"/>
      <c r="I17" s="47"/>
      <c r="J17" s="46"/>
      <c r="K17" s="47"/>
      <c r="L17" s="46"/>
      <c r="M17" s="49"/>
    </row>
    <row r="18" spans="1:13" x14ac:dyDescent="0.25">
      <c r="A18" s="47">
        <v>4302.1262347100001</v>
      </c>
      <c r="B18" s="46" t="s">
        <v>106</v>
      </c>
      <c r="C18" s="46" t="s">
        <v>14</v>
      </c>
      <c r="D18" s="46" t="s">
        <v>114</v>
      </c>
      <c r="E18" s="46" t="s">
        <v>115</v>
      </c>
      <c r="F18" s="46" t="s">
        <v>44</v>
      </c>
      <c r="H18" s="46"/>
      <c r="I18" s="47"/>
      <c r="J18" s="46"/>
      <c r="K18" s="47"/>
      <c r="L18" s="46"/>
      <c r="M18" s="49"/>
    </row>
    <row r="19" spans="1:13" x14ac:dyDescent="0.25">
      <c r="A19" s="47">
        <v>993.71025244400005</v>
      </c>
      <c r="B19" s="46" t="s">
        <v>106</v>
      </c>
      <c r="C19" s="46" t="s">
        <v>14</v>
      </c>
      <c r="D19" s="46" t="s">
        <v>114</v>
      </c>
      <c r="E19" s="46" t="s">
        <v>115</v>
      </c>
      <c r="F19" s="46" t="s">
        <v>44</v>
      </c>
    </row>
    <row r="20" spans="1:13" x14ac:dyDescent="0.25">
      <c r="A20" s="47">
        <v>13132.442121100001</v>
      </c>
      <c r="B20" s="46" t="s">
        <v>106</v>
      </c>
      <c r="C20" s="46" t="s">
        <v>14</v>
      </c>
      <c r="D20" s="46" t="s">
        <v>114</v>
      </c>
      <c r="E20" s="46" t="s">
        <v>115</v>
      </c>
      <c r="F20" s="46" t="s">
        <v>44</v>
      </c>
    </row>
    <row r="21" spans="1:13" x14ac:dyDescent="0.25">
      <c r="A21" s="47">
        <v>1200.92303741</v>
      </c>
      <c r="B21" s="46" t="s">
        <v>106</v>
      </c>
      <c r="C21" s="46" t="s">
        <v>14</v>
      </c>
      <c r="D21" s="46" t="s">
        <v>114</v>
      </c>
      <c r="E21" s="46" t="s">
        <v>115</v>
      </c>
      <c r="F21" s="46" t="s">
        <v>44</v>
      </c>
    </row>
    <row r="22" spans="1:13" x14ac:dyDescent="0.25">
      <c r="A22" s="47">
        <v>19431.410082900002</v>
      </c>
      <c r="B22" s="46" t="s">
        <v>106</v>
      </c>
      <c r="C22" s="46" t="s">
        <v>14</v>
      </c>
      <c r="D22" s="46" t="s">
        <v>114</v>
      </c>
      <c r="E22" s="46" t="s">
        <v>115</v>
      </c>
      <c r="F22" s="46" t="s">
        <v>44</v>
      </c>
    </row>
    <row r="23" spans="1:13" x14ac:dyDescent="0.25">
      <c r="A23" s="47">
        <v>11858.5385171</v>
      </c>
      <c r="B23" s="46" t="s">
        <v>106</v>
      </c>
      <c r="C23" s="46" t="s">
        <v>14</v>
      </c>
      <c r="D23" s="46" t="s">
        <v>114</v>
      </c>
      <c r="E23" s="46" t="s">
        <v>115</v>
      </c>
      <c r="F23" s="46" t="s">
        <v>44</v>
      </c>
    </row>
    <row r="24" spans="1:13" x14ac:dyDescent="0.25">
      <c r="A24" s="47">
        <v>10141.928231600001</v>
      </c>
      <c r="B24" s="46" t="s">
        <v>106</v>
      </c>
      <c r="C24" s="46" t="s">
        <v>14</v>
      </c>
      <c r="D24" s="46" t="s">
        <v>114</v>
      </c>
      <c r="E24" s="46" t="s">
        <v>115</v>
      </c>
      <c r="F24" s="46" t="s">
        <v>44</v>
      </c>
    </row>
    <row r="25" spans="1:13" x14ac:dyDescent="0.25">
      <c r="A25" s="47">
        <v>6739.28151342</v>
      </c>
      <c r="B25" s="46" t="s">
        <v>106</v>
      </c>
      <c r="C25" s="46" t="s">
        <v>14</v>
      </c>
      <c r="D25" s="46" t="s">
        <v>114</v>
      </c>
      <c r="E25" s="46" t="s">
        <v>115</v>
      </c>
      <c r="F25" s="46" t="s">
        <v>44</v>
      </c>
    </row>
    <row r="26" spans="1:13" x14ac:dyDescent="0.25">
      <c r="A26" s="47">
        <v>6451195.4708200004</v>
      </c>
      <c r="B26" s="46" t="s">
        <v>106</v>
      </c>
      <c r="C26" s="46" t="s">
        <v>14</v>
      </c>
      <c r="D26" s="46" t="s">
        <v>114</v>
      </c>
      <c r="E26" s="46" t="s">
        <v>115</v>
      </c>
      <c r="F26" s="46" t="s">
        <v>44</v>
      </c>
    </row>
    <row r="27" spans="1:13" x14ac:dyDescent="0.25">
      <c r="A27" s="47">
        <v>10775.327540300001</v>
      </c>
      <c r="B27" s="46" t="s">
        <v>106</v>
      </c>
      <c r="C27" s="46" t="s">
        <v>14</v>
      </c>
      <c r="D27" s="46" t="s">
        <v>114</v>
      </c>
      <c r="E27" s="46" t="s">
        <v>115</v>
      </c>
      <c r="F27" s="46" t="s">
        <v>44</v>
      </c>
    </row>
    <row r="28" spans="1:13" x14ac:dyDescent="0.25">
      <c r="A28" s="47">
        <v>83342.304848700005</v>
      </c>
      <c r="B28" s="46" t="s">
        <v>106</v>
      </c>
      <c r="C28" s="46" t="s">
        <v>14</v>
      </c>
      <c r="D28" s="46" t="s">
        <v>114</v>
      </c>
      <c r="E28" s="46" t="s">
        <v>115</v>
      </c>
      <c r="F28" s="46" t="s">
        <v>44</v>
      </c>
    </row>
    <row r="29" spans="1:13" x14ac:dyDescent="0.25">
      <c r="A29" s="47">
        <v>4542.3209520600003</v>
      </c>
      <c r="B29" s="46" t="s">
        <v>106</v>
      </c>
      <c r="C29" s="46" t="s">
        <v>14</v>
      </c>
      <c r="D29" s="46" t="s">
        <v>114</v>
      </c>
      <c r="E29" s="46" t="s">
        <v>115</v>
      </c>
      <c r="F29" s="46" t="s">
        <v>44</v>
      </c>
    </row>
    <row r="30" spans="1:13" x14ac:dyDescent="0.25">
      <c r="A30" s="47">
        <v>41584.8867054</v>
      </c>
      <c r="B30" s="46" t="s">
        <v>106</v>
      </c>
      <c r="C30" s="46" t="s">
        <v>14</v>
      </c>
      <c r="D30" s="46" t="s">
        <v>114</v>
      </c>
      <c r="E30" s="46" t="s">
        <v>115</v>
      </c>
      <c r="F30" s="46" t="s">
        <v>44</v>
      </c>
    </row>
    <row r="31" spans="1:13" x14ac:dyDescent="0.25">
      <c r="A31" s="47">
        <v>771396.38806400006</v>
      </c>
      <c r="B31" s="46" t="s">
        <v>106</v>
      </c>
      <c r="C31" s="46" t="s">
        <v>14</v>
      </c>
      <c r="D31" s="46" t="s">
        <v>114</v>
      </c>
      <c r="E31" s="46" t="s">
        <v>115</v>
      </c>
      <c r="F31" s="46" t="s">
        <v>44</v>
      </c>
    </row>
    <row r="32" spans="1:13" x14ac:dyDescent="0.25">
      <c r="A32" s="47">
        <v>609227.04235</v>
      </c>
      <c r="B32" s="46" t="s">
        <v>107</v>
      </c>
      <c r="C32" s="46" t="s">
        <v>10</v>
      </c>
      <c r="D32" s="46" t="s">
        <v>114</v>
      </c>
      <c r="E32" s="46" t="s">
        <v>115</v>
      </c>
      <c r="F32" s="46" t="s">
        <v>44</v>
      </c>
    </row>
    <row r="33" spans="1:6" x14ac:dyDescent="0.25">
      <c r="A33" s="47">
        <v>1820440.29156</v>
      </c>
      <c r="B33" s="46" t="s">
        <v>107</v>
      </c>
      <c r="C33" s="46" t="s">
        <v>11</v>
      </c>
      <c r="D33" s="46" t="s">
        <v>114</v>
      </c>
      <c r="E33" s="46" t="s">
        <v>115</v>
      </c>
      <c r="F33" s="46" t="s">
        <v>44</v>
      </c>
    </row>
    <row r="34" spans="1:6" x14ac:dyDescent="0.25">
      <c r="A34" s="47">
        <v>223491.46862900001</v>
      </c>
      <c r="B34" s="46" t="s">
        <v>107</v>
      </c>
      <c r="C34" s="46" t="s">
        <v>4</v>
      </c>
      <c r="D34" s="46" t="s">
        <v>114</v>
      </c>
      <c r="E34" s="46" t="s">
        <v>115</v>
      </c>
      <c r="F34" s="46" t="s">
        <v>44</v>
      </c>
    </row>
    <row r="35" spans="1:6" x14ac:dyDescent="0.25">
      <c r="A35" s="47">
        <v>62480.846822300002</v>
      </c>
      <c r="B35" s="46" t="s">
        <v>107</v>
      </c>
      <c r="C35" s="46" t="s">
        <v>4</v>
      </c>
      <c r="D35" s="46" t="s">
        <v>114</v>
      </c>
      <c r="E35" s="46" t="s">
        <v>115</v>
      </c>
      <c r="F35" s="46" t="s">
        <v>44</v>
      </c>
    </row>
    <row r="36" spans="1:6" x14ac:dyDescent="0.25">
      <c r="A36" s="47">
        <v>1334535.8059400001</v>
      </c>
      <c r="B36" s="46" t="s">
        <v>107</v>
      </c>
      <c r="C36" s="46" t="s">
        <v>4</v>
      </c>
      <c r="D36" s="46" t="s">
        <v>114</v>
      </c>
      <c r="E36" s="46" t="s">
        <v>115</v>
      </c>
      <c r="F36" s="46" t="s">
        <v>44</v>
      </c>
    </row>
    <row r="37" spans="1:6" x14ac:dyDescent="0.25">
      <c r="A37" s="47">
        <v>3529815.4317200002</v>
      </c>
      <c r="B37" s="46" t="s">
        <v>107</v>
      </c>
      <c r="C37" s="46" t="s">
        <v>4</v>
      </c>
      <c r="D37" s="46" t="s">
        <v>114</v>
      </c>
      <c r="E37" s="46" t="s">
        <v>115</v>
      </c>
      <c r="F37" s="46" t="s">
        <v>44</v>
      </c>
    </row>
    <row r="38" spans="1:6" x14ac:dyDescent="0.25">
      <c r="A38" s="47">
        <v>17639.448882299999</v>
      </c>
      <c r="B38" s="46" t="s">
        <v>107</v>
      </c>
      <c r="C38" s="46" t="s">
        <v>4</v>
      </c>
      <c r="D38" s="46" t="s">
        <v>114</v>
      </c>
      <c r="E38" s="46" t="s">
        <v>115</v>
      </c>
      <c r="F38" s="46" t="s">
        <v>44</v>
      </c>
    </row>
    <row r="39" spans="1:6" x14ac:dyDescent="0.25">
      <c r="A39" s="47">
        <v>3770665.0681699999</v>
      </c>
      <c r="B39" s="46" t="s">
        <v>107</v>
      </c>
      <c r="C39" s="46" t="s">
        <v>4</v>
      </c>
      <c r="D39" s="46" t="s">
        <v>114</v>
      </c>
      <c r="E39" s="46" t="s">
        <v>115</v>
      </c>
      <c r="F39" s="46" t="s">
        <v>44</v>
      </c>
    </row>
    <row r="40" spans="1:6" x14ac:dyDescent="0.25">
      <c r="A40" s="47">
        <v>45206.715856700001</v>
      </c>
      <c r="B40" s="46" t="s">
        <v>107</v>
      </c>
      <c r="C40" s="46" t="s">
        <v>4</v>
      </c>
      <c r="D40" s="46" t="s">
        <v>114</v>
      </c>
      <c r="E40" s="46" t="s">
        <v>115</v>
      </c>
      <c r="F40" s="46" t="s">
        <v>44</v>
      </c>
    </row>
    <row r="41" spans="1:6" x14ac:dyDescent="0.25">
      <c r="A41" s="47">
        <v>185621.46965300001</v>
      </c>
      <c r="B41" s="46" t="s">
        <v>107</v>
      </c>
      <c r="C41" s="46" t="s">
        <v>4</v>
      </c>
      <c r="D41" s="46" t="s">
        <v>114</v>
      </c>
      <c r="E41" s="46" t="s">
        <v>115</v>
      </c>
      <c r="F41" s="46" t="s">
        <v>44</v>
      </c>
    </row>
    <row r="42" spans="1:6" x14ac:dyDescent="0.25">
      <c r="A42" s="47">
        <v>481767.46213499998</v>
      </c>
      <c r="B42" s="46" t="s">
        <v>107</v>
      </c>
      <c r="C42" s="46" t="s">
        <v>4</v>
      </c>
      <c r="D42" s="46" t="s">
        <v>114</v>
      </c>
      <c r="E42" s="46" t="s">
        <v>115</v>
      </c>
      <c r="F42" s="46" t="s">
        <v>44</v>
      </c>
    </row>
    <row r="43" spans="1:6" x14ac:dyDescent="0.25">
      <c r="A43" s="47">
        <v>130774.569132</v>
      </c>
      <c r="B43" s="46" t="s">
        <v>107</v>
      </c>
      <c r="C43" s="46" t="s">
        <v>4</v>
      </c>
      <c r="D43" s="46" t="s">
        <v>114</v>
      </c>
      <c r="E43" s="46" t="s">
        <v>115</v>
      </c>
      <c r="F43" s="46" t="s">
        <v>44</v>
      </c>
    </row>
    <row r="44" spans="1:6" x14ac:dyDescent="0.25">
      <c r="A44" s="47">
        <v>10823.574822500001</v>
      </c>
      <c r="B44" s="46" t="s">
        <v>107</v>
      </c>
      <c r="C44" s="46" t="s">
        <v>4</v>
      </c>
      <c r="D44" s="46" t="s">
        <v>114</v>
      </c>
      <c r="E44" s="46" t="s">
        <v>115</v>
      </c>
      <c r="F44" s="46" t="s">
        <v>44</v>
      </c>
    </row>
    <row r="45" spans="1:6" x14ac:dyDescent="0.25">
      <c r="A45" s="47">
        <v>24222.024922799999</v>
      </c>
      <c r="B45" s="46" t="s">
        <v>107</v>
      </c>
      <c r="C45" s="46" t="s">
        <v>4</v>
      </c>
      <c r="D45" s="46" t="s">
        <v>114</v>
      </c>
      <c r="E45" s="46" t="s">
        <v>115</v>
      </c>
      <c r="F45" s="46" t="s">
        <v>44</v>
      </c>
    </row>
    <row r="46" spans="1:6" x14ac:dyDescent="0.25">
      <c r="A46" s="47">
        <v>21074.0603357</v>
      </c>
      <c r="B46" s="46" t="s">
        <v>107</v>
      </c>
      <c r="C46" s="46" t="s">
        <v>4</v>
      </c>
      <c r="D46" s="46" t="s">
        <v>114</v>
      </c>
      <c r="E46" s="46" t="s">
        <v>115</v>
      </c>
      <c r="F46" s="46" t="s">
        <v>44</v>
      </c>
    </row>
    <row r="47" spans="1:6" x14ac:dyDescent="0.25">
      <c r="A47" s="47">
        <v>49414.796334400002</v>
      </c>
      <c r="B47" s="46" t="s">
        <v>107</v>
      </c>
      <c r="C47" s="46" t="s">
        <v>4</v>
      </c>
      <c r="D47" s="46" t="s">
        <v>114</v>
      </c>
      <c r="E47" s="46" t="s">
        <v>115</v>
      </c>
      <c r="F47" s="46" t="s">
        <v>44</v>
      </c>
    </row>
    <row r="48" spans="1:6" x14ac:dyDescent="0.25">
      <c r="A48" s="47">
        <v>26254.474367300001</v>
      </c>
      <c r="B48" s="46" t="s">
        <v>107</v>
      </c>
      <c r="C48" s="46" t="s">
        <v>4</v>
      </c>
      <c r="D48" s="46" t="s">
        <v>114</v>
      </c>
      <c r="E48" s="46" t="s">
        <v>115</v>
      </c>
      <c r="F48" s="46" t="s">
        <v>44</v>
      </c>
    </row>
    <row r="49" spans="1:6" x14ac:dyDescent="0.25">
      <c r="A49" s="47">
        <v>10294.9088887</v>
      </c>
      <c r="B49" s="46" t="s">
        <v>107</v>
      </c>
      <c r="C49" s="46" t="s">
        <v>4</v>
      </c>
      <c r="D49" s="46" t="s">
        <v>114</v>
      </c>
      <c r="E49" s="46" t="s">
        <v>115</v>
      </c>
      <c r="F49" s="46" t="s">
        <v>44</v>
      </c>
    </row>
    <row r="50" spans="1:6" x14ac:dyDescent="0.25">
      <c r="A50" s="47">
        <v>48110.530048599998</v>
      </c>
      <c r="B50" s="46" t="s">
        <v>107</v>
      </c>
      <c r="C50" s="46" t="s">
        <v>4</v>
      </c>
      <c r="D50" s="46" t="s">
        <v>114</v>
      </c>
      <c r="E50" s="46" t="s">
        <v>115</v>
      </c>
      <c r="F50" s="46" t="s">
        <v>44</v>
      </c>
    </row>
    <row r="51" spans="1:6" x14ac:dyDescent="0.25">
      <c r="A51" s="47">
        <v>30663.912880399999</v>
      </c>
      <c r="B51" s="46" t="s">
        <v>107</v>
      </c>
      <c r="C51" s="46" t="s">
        <v>4</v>
      </c>
      <c r="D51" s="46" t="s">
        <v>114</v>
      </c>
      <c r="E51" s="46" t="s">
        <v>115</v>
      </c>
      <c r="F51" s="46" t="s">
        <v>44</v>
      </c>
    </row>
    <row r="52" spans="1:6" x14ac:dyDescent="0.25">
      <c r="A52" s="47">
        <v>41511.564524000001</v>
      </c>
      <c r="B52" s="46" t="s">
        <v>107</v>
      </c>
      <c r="C52" s="46" t="s">
        <v>4</v>
      </c>
      <c r="D52" s="46" t="s">
        <v>114</v>
      </c>
      <c r="E52" s="46" t="s">
        <v>115</v>
      </c>
      <c r="F52" s="46" t="s">
        <v>44</v>
      </c>
    </row>
    <row r="53" spans="1:6" x14ac:dyDescent="0.25">
      <c r="A53" s="47">
        <v>11341153.095000001</v>
      </c>
      <c r="B53" s="46" t="s">
        <v>107</v>
      </c>
      <c r="C53" s="46" t="s">
        <v>4</v>
      </c>
      <c r="D53" s="46" t="s">
        <v>114</v>
      </c>
      <c r="E53" s="46" t="s">
        <v>115</v>
      </c>
      <c r="F53" s="46" t="s">
        <v>44</v>
      </c>
    </row>
    <row r="54" spans="1:6" x14ac:dyDescent="0.25">
      <c r="A54" s="47">
        <v>39575.848917700001</v>
      </c>
      <c r="B54" s="46" t="s">
        <v>107</v>
      </c>
      <c r="C54" s="46" t="s">
        <v>4</v>
      </c>
      <c r="D54" s="46" t="s">
        <v>114</v>
      </c>
      <c r="E54" s="46" t="s">
        <v>115</v>
      </c>
      <c r="F54" s="46" t="s">
        <v>44</v>
      </c>
    </row>
    <row r="55" spans="1:6" x14ac:dyDescent="0.25">
      <c r="A55" s="47">
        <v>109954.819221</v>
      </c>
      <c r="B55" s="46" t="s">
        <v>107</v>
      </c>
      <c r="C55" s="46" t="s">
        <v>4</v>
      </c>
      <c r="D55" s="46" t="s">
        <v>114</v>
      </c>
      <c r="E55" s="46" t="s">
        <v>115</v>
      </c>
      <c r="F55" s="46" t="s">
        <v>44</v>
      </c>
    </row>
    <row r="56" spans="1:6" x14ac:dyDescent="0.25">
      <c r="A56" s="47">
        <v>92576.770440399996</v>
      </c>
      <c r="B56" s="46" t="s">
        <v>107</v>
      </c>
      <c r="C56" s="46" t="s">
        <v>4</v>
      </c>
      <c r="D56" s="46" t="s">
        <v>114</v>
      </c>
      <c r="E56" s="46" t="s">
        <v>115</v>
      </c>
      <c r="F56" s="46" t="s">
        <v>44</v>
      </c>
    </row>
    <row r="57" spans="1:6" x14ac:dyDescent="0.25">
      <c r="A57" s="47">
        <v>821661.37338899996</v>
      </c>
      <c r="B57" s="46" t="s">
        <v>107</v>
      </c>
      <c r="C57" s="46" t="s">
        <v>4</v>
      </c>
      <c r="D57" s="46" t="s">
        <v>114</v>
      </c>
      <c r="E57" s="46" t="s">
        <v>115</v>
      </c>
      <c r="F57" s="46" t="s">
        <v>44</v>
      </c>
    </row>
    <row r="58" spans="1:6" x14ac:dyDescent="0.25">
      <c r="A58" s="47">
        <v>1182498.5501999999</v>
      </c>
      <c r="B58" s="46" t="s">
        <v>107</v>
      </c>
      <c r="C58" s="46" t="s">
        <v>4</v>
      </c>
      <c r="D58" s="46" t="s">
        <v>114</v>
      </c>
      <c r="E58" s="46" t="s">
        <v>115</v>
      </c>
      <c r="F58" s="46" t="s">
        <v>44</v>
      </c>
    </row>
    <row r="59" spans="1:6" x14ac:dyDescent="0.25">
      <c r="A59" s="47">
        <v>365433.24703799997</v>
      </c>
      <c r="B59" s="46" t="s">
        <v>107</v>
      </c>
      <c r="C59" s="46" t="s">
        <v>5</v>
      </c>
      <c r="D59" s="46" t="s">
        <v>114</v>
      </c>
      <c r="E59" s="46" t="s">
        <v>115</v>
      </c>
      <c r="F59" s="46" t="s">
        <v>44</v>
      </c>
    </row>
    <row r="60" spans="1:6" x14ac:dyDescent="0.25">
      <c r="A60" s="47">
        <v>36267.970341799999</v>
      </c>
      <c r="B60" s="46" t="s">
        <v>107</v>
      </c>
      <c r="C60" s="46" t="s">
        <v>5</v>
      </c>
      <c r="D60" s="46" t="s">
        <v>114</v>
      </c>
      <c r="E60" s="46" t="s">
        <v>115</v>
      </c>
      <c r="F60" s="46" t="s">
        <v>44</v>
      </c>
    </row>
    <row r="61" spans="1:6" x14ac:dyDescent="0.25">
      <c r="A61" s="47">
        <v>35139.8145239</v>
      </c>
      <c r="B61" s="46" t="s">
        <v>107</v>
      </c>
      <c r="C61" s="46" t="s">
        <v>5</v>
      </c>
      <c r="D61" s="46" t="s">
        <v>114</v>
      </c>
      <c r="E61" s="46" t="s">
        <v>115</v>
      </c>
      <c r="F61" s="46" t="s">
        <v>44</v>
      </c>
    </row>
    <row r="62" spans="1:6" x14ac:dyDescent="0.25">
      <c r="A62" s="47">
        <v>265580.99942599999</v>
      </c>
      <c r="B62" s="46" t="s">
        <v>107</v>
      </c>
      <c r="C62" s="46" t="s">
        <v>2</v>
      </c>
      <c r="D62" s="46" t="s">
        <v>114</v>
      </c>
      <c r="E62" s="46" t="s">
        <v>115</v>
      </c>
      <c r="F62" s="46" t="s">
        <v>44</v>
      </c>
    </row>
    <row r="63" spans="1:6" x14ac:dyDescent="0.25">
      <c r="A63" s="47">
        <v>214165.59127999999</v>
      </c>
      <c r="B63" s="46" t="s">
        <v>107</v>
      </c>
      <c r="C63" s="46" t="s">
        <v>4</v>
      </c>
      <c r="D63" s="46" t="s">
        <v>114</v>
      </c>
      <c r="E63" s="46" t="s">
        <v>115</v>
      </c>
      <c r="F63" s="46" t="s">
        <v>44</v>
      </c>
    </row>
    <row r="64" spans="1:6" x14ac:dyDescent="0.25">
      <c r="A64" s="47">
        <v>1263532.8188400001</v>
      </c>
      <c r="B64" s="46" t="s">
        <v>107</v>
      </c>
      <c r="C64" s="46" t="s">
        <v>4</v>
      </c>
      <c r="D64" s="46" t="s">
        <v>114</v>
      </c>
      <c r="E64" s="46" t="s">
        <v>115</v>
      </c>
      <c r="F64" s="46" t="s">
        <v>44</v>
      </c>
    </row>
    <row r="65" spans="1:6" x14ac:dyDescent="0.25">
      <c r="A65" s="47">
        <v>273393.73506199999</v>
      </c>
      <c r="B65" s="46" t="s">
        <v>107</v>
      </c>
      <c r="C65" s="46" t="s">
        <v>4</v>
      </c>
      <c r="D65" s="46" t="s">
        <v>114</v>
      </c>
      <c r="E65" s="46" t="s">
        <v>115</v>
      </c>
      <c r="F65" s="46" t="s">
        <v>44</v>
      </c>
    </row>
    <row r="66" spans="1:6" x14ac:dyDescent="0.25">
      <c r="A66" s="47">
        <v>415557.79081400001</v>
      </c>
      <c r="B66" s="46" t="s">
        <v>107</v>
      </c>
      <c r="C66" s="46" t="s">
        <v>4</v>
      </c>
      <c r="D66" s="46" t="s">
        <v>114</v>
      </c>
      <c r="E66" s="46" t="s">
        <v>115</v>
      </c>
      <c r="F66" s="46" t="s">
        <v>44</v>
      </c>
    </row>
    <row r="67" spans="1:6" x14ac:dyDescent="0.25">
      <c r="A67" s="47">
        <v>477996.85619899997</v>
      </c>
      <c r="B67" s="46" t="s">
        <v>107</v>
      </c>
      <c r="C67" s="46" t="s">
        <v>4</v>
      </c>
      <c r="D67" s="46" t="s">
        <v>114</v>
      </c>
      <c r="E67" s="46" t="s">
        <v>115</v>
      </c>
      <c r="F67" s="46" t="s">
        <v>44</v>
      </c>
    </row>
    <row r="68" spans="1:6" x14ac:dyDescent="0.25">
      <c r="A68" s="47">
        <v>1429497.7328600001</v>
      </c>
      <c r="B68" s="46" t="s">
        <v>107</v>
      </c>
      <c r="C68" s="46" t="s">
        <v>4</v>
      </c>
      <c r="D68" s="46" t="s">
        <v>114</v>
      </c>
      <c r="E68" s="46" t="s">
        <v>115</v>
      </c>
      <c r="F68" s="46" t="s">
        <v>44</v>
      </c>
    </row>
    <row r="69" spans="1:6" x14ac:dyDescent="0.25">
      <c r="A69" s="47">
        <v>873884.401617</v>
      </c>
      <c r="B69" s="46" t="s">
        <v>107</v>
      </c>
      <c r="C69" s="46" t="s">
        <v>4</v>
      </c>
      <c r="D69" s="46" t="s">
        <v>114</v>
      </c>
      <c r="E69" s="46" t="s">
        <v>115</v>
      </c>
      <c r="F69" s="46" t="s">
        <v>44</v>
      </c>
    </row>
    <row r="70" spans="1:6" x14ac:dyDescent="0.25">
      <c r="A70" s="47">
        <v>19850111.925299998</v>
      </c>
      <c r="B70" s="46" t="s">
        <v>107</v>
      </c>
      <c r="C70" s="46" t="s">
        <v>4</v>
      </c>
      <c r="D70" s="46" t="s">
        <v>114</v>
      </c>
      <c r="E70" s="46" t="s">
        <v>115</v>
      </c>
      <c r="F70" s="46" t="s">
        <v>44</v>
      </c>
    </row>
    <row r="71" spans="1:6" x14ac:dyDescent="0.25">
      <c r="A71" s="47">
        <v>24926.218391400002</v>
      </c>
      <c r="B71" s="46" t="s">
        <v>107</v>
      </c>
      <c r="C71" s="46" t="s">
        <v>4</v>
      </c>
      <c r="D71" s="46" t="s">
        <v>114</v>
      </c>
      <c r="E71" s="46" t="s">
        <v>115</v>
      </c>
      <c r="F71" s="46" t="s">
        <v>44</v>
      </c>
    </row>
    <row r="72" spans="1:6" x14ac:dyDescent="0.25">
      <c r="A72" s="47">
        <v>4131.1723241899999</v>
      </c>
      <c r="B72" s="46" t="s">
        <v>107</v>
      </c>
      <c r="C72" s="46" t="s">
        <v>4</v>
      </c>
      <c r="D72" s="46" t="s">
        <v>114</v>
      </c>
      <c r="E72" s="46" t="s">
        <v>115</v>
      </c>
      <c r="F72" s="46" t="s">
        <v>44</v>
      </c>
    </row>
    <row r="73" spans="1:6" x14ac:dyDescent="0.25">
      <c r="A73" s="47">
        <v>37638.336347199998</v>
      </c>
      <c r="B73" s="46" t="s">
        <v>107</v>
      </c>
      <c r="C73" s="46" t="s">
        <v>4</v>
      </c>
      <c r="D73" s="46" t="s">
        <v>114</v>
      </c>
      <c r="E73" s="46" t="s">
        <v>115</v>
      </c>
      <c r="F73" s="46" t="s">
        <v>44</v>
      </c>
    </row>
    <row r="74" spans="1:6" x14ac:dyDescent="0.25">
      <c r="A74" s="47">
        <v>590728.71137499996</v>
      </c>
      <c r="B74" s="46" t="s">
        <v>107</v>
      </c>
      <c r="C74" s="46" t="s">
        <v>4</v>
      </c>
      <c r="D74" s="46" t="s">
        <v>114</v>
      </c>
      <c r="E74" s="46" t="s">
        <v>115</v>
      </c>
      <c r="F74" s="46" t="s">
        <v>44</v>
      </c>
    </row>
    <row r="75" spans="1:6" x14ac:dyDescent="0.25">
      <c r="A75" s="47">
        <v>40364.611548300003</v>
      </c>
      <c r="B75" s="46" t="s">
        <v>107</v>
      </c>
      <c r="C75" s="46" t="s">
        <v>4</v>
      </c>
      <c r="D75" s="46" t="s">
        <v>114</v>
      </c>
      <c r="E75" s="46" t="s">
        <v>115</v>
      </c>
      <c r="F75" s="46" t="s">
        <v>44</v>
      </c>
    </row>
    <row r="76" spans="1:6" x14ac:dyDescent="0.25">
      <c r="A76" s="47">
        <v>136481.44320199999</v>
      </c>
      <c r="B76" s="46" t="s">
        <v>107</v>
      </c>
      <c r="C76" s="46" t="s">
        <v>4</v>
      </c>
      <c r="D76" s="46" t="s">
        <v>114</v>
      </c>
      <c r="E76" s="46" t="s">
        <v>115</v>
      </c>
      <c r="F76" s="46" t="s">
        <v>44</v>
      </c>
    </row>
    <row r="77" spans="1:6" x14ac:dyDescent="0.25">
      <c r="A77" s="47">
        <v>336876.70670500002</v>
      </c>
      <c r="B77" s="46" t="s">
        <v>107</v>
      </c>
      <c r="C77" s="46" t="s">
        <v>4</v>
      </c>
      <c r="D77" s="46" t="s">
        <v>114</v>
      </c>
      <c r="E77" s="46" t="s">
        <v>115</v>
      </c>
      <c r="F77" s="46" t="s">
        <v>44</v>
      </c>
    </row>
    <row r="78" spans="1:6" x14ac:dyDescent="0.25">
      <c r="A78" s="47">
        <v>5262.5807070299998</v>
      </c>
      <c r="B78" s="46" t="s">
        <v>107</v>
      </c>
      <c r="C78" s="46" t="s">
        <v>4</v>
      </c>
      <c r="D78" s="46" t="s">
        <v>114</v>
      </c>
      <c r="E78" s="46" t="s">
        <v>115</v>
      </c>
      <c r="F78" s="46" t="s">
        <v>44</v>
      </c>
    </row>
    <row r="79" spans="1:6" x14ac:dyDescent="0.25">
      <c r="A79" s="47">
        <v>26373.977321300001</v>
      </c>
      <c r="B79" s="46" t="s">
        <v>107</v>
      </c>
      <c r="C79" s="46" t="s">
        <v>4</v>
      </c>
      <c r="D79" s="46" t="s">
        <v>114</v>
      </c>
      <c r="E79" s="46" t="s">
        <v>115</v>
      </c>
      <c r="F79" s="46" t="s">
        <v>44</v>
      </c>
    </row>
    <row r="80" spans="1:6" x14ac:dyDescent="0.25">
      <c r="A80" s="47">
        <v>1095201.21208</v>
      </c>
      <c r="B80" s="46" t="s">
        <v>107</v>
      </c>
      <c r="C80" s="46" t="s">
        <v>4</v>
      </c>
      <c r="D80" s="46" t="s">
        <v>114</v>
      </c>
      <c r="E80" s="46" t="s">
        <v>115</v>
      </c>
      <c r="F80" s="46" t="s">
        <v>44</v>
      </c>
    </row>
    <row r="81" spans="1:6" x14ac:dyDescent="0.25">
      <c r="A81" s="47">
        <v>81610.756899500004</v>
      </c>
      <c r="B81" s="46" t="s">
        <v>107</v>
      </c>
      <c r="C81" s="46" t="s">
        <v>4</v>
      </c>
      <c r="D81" s="46" t="s">
        <v>114</v>
      </c>
      <c r="E81" s="46" t="s">
        <v>115</v>
      </c>
      <c r="F81" s="46" t="s">
        <v>44</v>
      </c>
    </row>
    <row r="82" spans="1:6" x14ac:dyDescent="0.25">
      <c r="A82" s="47">
        <v>10287.7970145</v>
      </c>
      <c r="B82" s="46" t="s">
        <v>107</v>
      </c>
      <c r="C82" s="46" t="s">
        <v>4</v>
      </c>
      <c r="D82" s="46" t="s">
        <v>114</v>
      </c>
      <c r="E82" s="46" t="s">
        <v>115</v>
      </c>
      <c r="F82" s="46" t="s">
        <v>44</v>
      </c>
    </row>
    <row r="83" spans="1:6" x14ac:dyDescent="0.25">
      <c r="A83" s="47">
        <v>1960612.03507</v>
      </c>
      <c r="B83" s="46" t="s">
        <v>107</v>
      </c>
      <c r="C83" s="46" t="s">
        <v>4</v>
      </c>
      <c r="D83" s="46" t="s">
        <v>114</v>
      </c>
      <c r="E83" s="46" t="s">
        <v>115</v>
      </c>
      <c r="F83" s="46" t="s">
        <v>44</v>
      </c>
    </row>
    <row r="84" spans="1:6" x14ac:dyDescent="0.25">
      <c r="A84" s="47">
        <v>28313.522224299999</v>
      </c>
      <c r="B84" s="46" t="s">
        <v>107</v>
      </c>
      <c r="C84" s="46" t="s">
        <v>4</v>
      </c>
      <c r="D84" s="46" t="s">
        <v>114</v>
      </c>
      <c r="E84" s="46" t="s">
        <v>115</v>
      </c>
      <c r="F84" s="46" t="s">
        <v>44</v>
      </c>
    </row>
    <row r="85" spans="1:6" x14ac:dyDescent="0.25">
      <c r="A85" s="47">
        <v>2767130.6116200001</v>
      </c>
      <c r="B85" s="46" t="s">
        <v>107</v>
      </c>
      <c r="C85" s="46" t="s">
        <v>4</v>
      </c>
      <c r="D85" s="46" t="s">
        <v>114</v>
      </c>
      <c r="E85" s="46" t="s">
        <v>115</v>
      </c>
      <c r="F85" s="46" t="s">
        <v>44</v>
      </c>
    </row>
    <row r="86" spans="1:6" x14ac:dyDescent="0.25">
      <c r="A86" s="47">
        <v>66057.0024462</v>
      </c>
      <c r="B86" s="46" t="s">
        <v>107</v>
      </c>
      <c r="C86" s="46" t="s">
        <v>5</v>
      </c>
      <c r="D86" s="46" t="s">
        <v>114</v>
      </c>
      <c r="E86" s="46" t="s">
        <v>115</v>
      </c>
      <c r="F86" s="46" t="s">
        <v>44</v>
      </c>
    </row>
    <row r="87" spans="1:6" x14ac:dyDescent="0.25">
      <c r="A87" s="47">
        <v>21389.415924699999</v>
      </c>
      <c r="B87" s="46" t="s">
        <v>107</v>
      </c>
      <c r="C87" s="46" t="s">
        <v>5</v>
      </c>
      <c r="D87" s="46" t="s">
        <v>114</v>
      </c>
      <c r="E87" s="46" t="s">
        <v>115</v>
      </c>
      <c r="F87" s="46" t="s">
        <v>44</v>
      </c>
    </row>
    <row r="88" spans="1:6" x14ac:dyDescent="0.25">
      <c r="A88" s="47">
        <v>113145.615706</v>
      </c>
      <c r="B88" s="46" t="s">
        <v>107</v>
      </c>
      <c r="C88" s="46" t="s">
        <v>5</v>
      </c>
      <c r="D88" s="46" t="s">
        <v>114</v>
      </c>
      <c r="E88" s="46" t="s">
        <v>115</v>
      </c>
      <c r="F88" s="46" t="s">
        <v>44</v>
      </c>
    </row>
    <row r="89" spans="1:6" x14ac:dyDescent="0.25">
      <c r="A89" s="47">
        <v>226646.09817899999</v>
      </c>
      <c r="B89" s="46" t="s">
        <v>107</v>
      </c>
      <c r="C89" s="46" t="s">
        <v>5</v>
      </c>
      <c r="D89" s="46" t="s">
        <v>114</v>
      </c>
      <c r="E89" s="46" t="s">
        <v>115</v>
      </c>
      <c r="F89" s="46" t="s">
        <v>44</v>
      </c>
    </row>
    <row r="90" spans="1:6" x14ac:dyDescent="0.25">
      <c r="A90" s="47">
        <v>75613.475605</v>
      </c>
      <c r="B90" s="46" t="s">
        <v>107</v>
      </c>
      <c r="C90" s="46" t="s">
        <v>5</v>
      </c>
      <c r="D90" s="46" t="s">
        <v>114</v>
      </c>
      <c r="E90" s="46" t="s">
        <v>115</v>
      </c>
      <c r="F90" s="46" t="s">
        <v>44</v>
      </c>
    </row>
    <row r="91" spans="1:6" x14ac:dyDescent="0.25">
      <c r="A91" s="47">
        <v>148165.52217800001</v>
      </c>
      <c r="B91" s="46" t="s">
        <v>107</v>
      </c>
      <c r="C91" s="46" t="s">
        <v>5</v>
      </c>
      <c r="D91" s="46" t="s">
        <v>114</v>
      </c>
      <c r="E91" s="46" t="s">
        <v>115</v>
      </c>
      <c r="F91" s="46" t="s">
        <v>44</v>
      </c>
    </row>
    <row r="92" spans="1:6" x14ac:dyDescent="0.25">
      <c r="A92" s="47">
        <v>1825.7873845199999</v>
      </c>
      <c r="B92" s="46" t="s">
        <v>107</v>
      </c>
      <c r="C92" s="46" t="s">
        <v>5</v>
      </c>
      <c r="D92" s="46" t="s">
        <v>114</v>
      </c>
      <c r="E92" s="46" t="s">
        <v>115</v>
      </c>
      <c r="F92" s="46" t="s">
        <v>44</v>
      </c>
    </row>
    <row r="93" spans="1:6" x14ac:dyDescent="0.25">
      <c r="A93" s="47">
        <v>63278.767641999999</v>
      </c>
      <c r="B93" s="46" t="s">
        <v>107</v>
      </c>
      <c r="C93" s="46" t="s">
        <v>10</v>
      </c>
      <c r="D93" s="46" t="s">
        <v>114</v>
      </c>
      <c r="E93" s="46" t="s">
        <v>115</v>
      </c>
      <c r="F93" s="46" t="s">
        <v>44</v>
      </c>
    </row>
    <row r="94" spans="1:6" x14ac:dyDescent="0.25">
      <c r="A94" s="47">
        <v>34235.5886073</v>
      </c>
      <c r="B94" s="46" t="s">
        <v>107</v>
      </c>
      <c r="C94" s="46" t="s">
        <v>10</v>
      </c>
      <c r="D94" s="46" t="s">
        <v>114</v>
      </c>
      <c r="E94" s="46" t="s">
        <v>115</v>
      </c>
      <c r="F94" s="46" t="s">
        <v>44</v>
      </c>
    </row>
    <row r="95" spans="1:6" x14ac:dyDescent="0.25">
      <c r="A95" s="47">
        <v>7897.8074471299997</v>
      </c>
      <c r="B95" s="46" t="s">
        <v>107</v>
      </c>
      <c r="C95" s="46" t="s">
        <v>15</v>
      </c>
      <c r="D95" s="46" t="s">
        <v>114</v>
      </c>
      <c r="E95" s="46" t="s">
        <v>115</v>
      </c>
      <c r="F95" s="46" t="s">
        <v>44</v>
      </c>
    </row>
    <row r="96" spans="1:6" x14ac:dyDescent="0.25">
      <c r="A96" s="47">
        <v>25029.782251799999</v>
      </c>
      <c r="B96" s="46" t="s">
        <v>107</v>
      </c>
      <c r="C96" s="46" t="s">
        <v>10</v>
      </c>
      <c r="D96" s="46" t="s">
        <v>114</v>
      </c>
      <c r="E96" s="46" t="s">
        <v>115</v>
      </c>
      <c r="F96" s="46" t="s">
        <v>44</v>
      </c>
    </row>
    <row r="97" spans="1:6" x14ac:dyDescent="0.25">
      <c r="A97" s="47">
        <v>5428.6378724699998</v>
      </c>
      <c r="B97" s="46" t="s">
        <v>107</v>
      </c>
      <c r="C97" s="46" t="s">
        <v>7</v>
      </c>
      <c r="D97" s="46" t="s">
        <v>114</v>
      </c>
      <c r="E97" s="46" t="s">
        <v>115</v>
      </c>
      <c r="F97" s="46" t="s">
        <v>44</v>
      </c>
    </row>
    <row r="98" spans="1:6" x14ac:dyDescent="0.25">
      <c r="A98" s="47">
        <v>415799.68841399997</v>
      </c>
      <c r="B98" s="46" t="s">
        <v>107</v>
      </c>
      <c r="C98" s="46" t="s">
        <v>10</v>
      </c>
      <c r="D98" s="46" t="s">
        <v>114</v>
      </c>
      <c r="E98" s="46" t="s">
        <v>115</v>
      </c>
      <c r="F98" s="46" t="s">
        <v>44</v>
      </c>
    </row>
    <row r="99" spans="1:6" x14ac:dyDescent="0.25">
      <c r="A99" s="47">
        <v>1032387.04999</v>
      </c>
      <c r="B99" s="46" t="s">
        <v>107</v>
      </c>
      <c r="C99" s="46" t="s">
        <v>7</v>
      </c>
      <c r="D99" s="46" t="s">
        <v>114</v>
      </c>
      <c r="E99" s="46" t="s">
        <v>115</v>
      </c>
      <c r="F99" s="46" t="s">
        <v>44</v>
      </c>
    </row>
    <row r="100" spans="1:6" x14ac:dyDescent="0.25">
      <c r="A100" s="47">
        <v>97136.211168399997</v>
      </c>
      <c r="B100" s="46" t="s">
        <v>107</v>
      </c>
      <c r="C100" s="46" t="s">
        <v>10</v>
      </c>
      <c r="D100" s="46" t="s">
        <v>114</v>
      </c>
      <c r="E100" s="46" t="s">
        <v>115</v>
      </c>
      <c r="F100" s="46" t="s">
        <v>44</v>
      </c>
    </row>
    <row r="101" spans="1:6" x14ac:dyDescent="0.25">
      <c r="A101" s="47">
        <v>188975.89215900001</v>
      </c>
      <c r="B101" s="46" t="s">
        <v>107</v>
      </c>
      <c r="C101" s="46" t="s">
        <v>15</v>
      </c>
      <c r="D101" s="46" t="s">
        <v>114</v>
      </c>
      <c r="E101" s="46" t="s">
        <v>115</v>
      </c>
      <c r="F101" s="46" t="s">
        <v>44</v>
      </c>
    </row>
    <row r="102" spans="1:6" x14ac:dyDescent="0.25">
      <c r="A102" s="47">
        <v>39669.734407099997</v>
      </c>
      <c r="B102" s="46" t="s">
        <v>107</v>
      </c>
      <c r="C102" s="46" t="s">
        <v>10</v>
      </c>
      <c r="D102" s="46" t="s">
        <v>114</v>
      </c>
      <c r="E102" s="46" t="s">
        <v>115</v>
      </c>
      <c r="F102" s="46" t="s">
        <v>44</v>
      </c>
    </row>
    <row r="103" spans="1:6" x14ac:dyDescent="0.25">
      <c r="A103" s="47">
        <v>4013.0938461199999</v>
      </c>
      <c r="B103" s="46" t="s">
        <v>107</v>
      </c>
      <c r="C103" s="46" t="s">
        <v>11</v>
      </c>
      <c r="D103" s="46" t="s">
        <v>114</v>
      </c>
      <c r="E103" s="46" t="s">
        <v>115</v>
      </c>
      <c r="F103" s="46" t="s">
        <v>44</v>
      </c>
    </row>
    <row r="104" spans="1:6" x14ac:dyDescent="0.25">
      <c r="A104" s="47">
        <v>41987.602477100001</v>
      </c>
      <c r="B104" s="46" t="s">
        <v>107</v>
      </c>
      <c r="C104" s="46" t="s">
        <v>11</v>
      </c>
      <c r="D104" s="46" t="s">
        <v>114</v>
      </c>
      <c r="E104" s="46" t="s">
        <v>115</v>
      </c>
      <c r="F104" s="46" t="s">
        <v>44</v>
      </c>
    </row>
    <row r="105" spans="1:6" x14ac:dyDescent="0.25">
      <c r="A105" s="47">
        <v>811733.57110199996</v>
      </c>
      <c r="B105" s="46" t="s">
        <v>107</v>
      </c>
      <c r="C105" s="46" t="s">
        <v>11</v>
      </c>
      <c r="D105" s="46" t="s">
        <v>114</v>
      </c>
      <c r="E105" s="46" t="s">
        <v>115</v>
      </c>
      <c r="F105" s="46" t="s">
        <v>44</v>
      </c>
    </row>
    <row r="106" spans="1:6" x14ac:dyDescent="0.25">
      <c r="A106" s="47">
        <v>122214.04604099999</v>
      </c>
      <c r="B106" s="46" t="s">
        <v>107</v>
      </c>
      <c r="C106" s="46" t="s">
        <v>10</v>
      </c>
      <c r="D106" s="46" t="s">
        <v>114</v>
      </c>
      <c r="E106" s="46" t="s">
        <v>115</v>
      </c>
      <c r="F106" s="46" t="s">
        <v>44</v>
      </c>
    </row>
    <row r="107" spans="1:6" x14ac:dyDescent="0.25">
      <c r="A107" s="47">
        <v>17645.481630099999</v>
      </c>
      <c r="B107" s="46" t="s">
        <v>107</v>
      </c>
      <c r="C107" s="46" t="s">
        <v>10</v>
      </c>
      <c r="D107" s="46" t="s">
        <v>114</v>
      </c>
      <c r="E107" s="46" t="s">
        <v>115</v>
      </c>
      <c r="F107" s="46" t="s">
        <v>44</v>
      </c>
    </row>
    <row r="108" spans="1:6" x14ac:dyDescent="0.25">
      <c r="A108" s="47">
        <v>7490.1834816800001</v>
      </c>
      <c r="B108" s="46" t="s">
        <v>107</v>
      </c>
      <c r="C108" s="46" t="s">
        <v>10</v>
      </c>
      <c r="D108" s="46" t="s">
        <v>114</v>
      </c>
      <c r="E108" s="46" t="s">
        <v>115</v>
      </c>
      <c r="F108" s="46" t="s">
        <v>44</v>
      </c>
    </row>
    <row r="109" spans="1:6" x14ac:dyDescent="0.25">
      <c r="A109" s="47">
        <v>45146.292101400002</v>
      </c>
      <c r="B109" s="46" t="s">
        <v>107</v>
      </c>
      <c r="C109" s="46" t="s">
        <v>10</v>
      </c>
      <c r="D109" s="46" t="s">
        <v>114</v>
      </c>
      <c r="E109" s="46" t="s">
        <v>115</v>
      </c>
      <c r="F109" s="46" t="s">
        <v>44</v>
      </c>
    </row>
    <row r="110" spans="1:6" x14ac:dyDescent="0.25">
      <c r="A110" s="47">
        <v>31538.0809333</v>
      </c>
      <c r="B110" s="46" t="s">
        <v>107</v>
      </c>
      <c r="C110" s="46" t="s">
        <v>10</v>
      </c>
      <c r="D110" s="46" t="s">
        <v>114</v>
      </c>
      <c r="E110" s="46" t="s">
        <v>115</v>
      </c>
      <c r="F110" s="46" t="s">
        <v>44</v>
      </c>
    </row>
    <row r="111" spans="1:6" x14ac:dyDescent="0.25">
      <c r="A111" s="47">
        <v>33932.0245497</v>
      </c>
      <c r="B111" s="46" t="s">
        <v>107</v>
      </c>
      <c r="C111" s="46" t="s">
        <v>11</v>
      </c>
      <c r="D111" s="46" t="s">
        <v>114</v>
      </c>
      <c r="E111" s="46" t="s">
        <v>115</v>
      </c>
      <c r="F111" s="46" t="s">
        <v>44</v>
      </c>
    </row>
    <row r="112" spans="1:6" x14ac:dyDescent="0.25">
      <c r="A112" s="47">
        <v>22890.278956400001</v>
      </c>
      <c r="B112" s="46" t="s">
        <v>107</v>
      </c>
      <c r="C112" s="46" t="s">
        <v>11</v>
      </c>
      <c r="D112" s="46" t="s">
        <v>114</v>
      </c>
      <c r="E112" s="46" t="s">
        <v>115</v>
      </c>
      <c r="F112" s="46" t="s">
        <v>44</v>
      </c>
    </row>
    <row r="113" spans="1:6" x14ac:dyDescent="0.25">
      <c r="A113" s="47">
        <v>24436630.9659</v>
      </c>
      <c r="B113" s="46" t="s">
        <v>107</v>
      </c>
      <c r="C113" s="46" t="s">
        <v>2</v>
      </c>
      <c r="D113" s="46" t="s">
        <v>114</v>
      </c>
      <c r="E113" s="46" t="s">
        <v>115</v>
      </c>
      <c r="F113" s="46" t="s">
        <v>44</v>
      </c>
    </row>
    <row r="114" spans="1:6" x14ac:dyDescent="0.25">
      <c r="A114" s="47">
        <v>643894.98693699995</v>
      </c>
      <c r="B114" s="46" t="s">
        <v>107</v>
      </c>
      <c r="C114" s="46" t="s">
        <v>4</v>
      </c>
      <c r="D114" s="46" t="s">
        <v>114</v>
      </c>
      <c r="E114" s="46" t="s">
        <v>115</v>
      </c>
      <c r="F114" s="46" t="s">
        <v>44</v>
      </c>
    </row>
    <row r="115" spans="1:6" x14ac:dyDescent="0.25">
      <c r="A115" s="47">
        <v>357844.83017199999</v>
      </c>
      <c r="B115" s="46" t="s">
        <v>107</v>
      </c>
      <c r="C115" s="46" t="s">
        <v>4</v>
      </c>
      <c r="D115" s="46" t="s">
        <v>114</v>
      </c>
      <c r="E115" s="46" t="s">
        <v>115</v>
      </c>
      <c r="F115" s="46" t="s">
        <v>44</v>
      </c>
    </row>
    <row r="116" spans="1:6" x14ac:dyDescent="0.25">
      <c r="A116" s="47">
        <v>1391453.8073</v>
      </c>
      <c r="B116" s="46" t="s">
        <v>107</v>
      </c>
      <c r="C116" s="46" t="s">
        <v>1</v>
      </c>
      <c r="D116" s="46" t="s">
        <v>114</v>
      </c>
      <c r="E116" s="46" t="s">
        <v>115</v>
      </c>
      <c r="F116" s="46" t="s">
        <v>44</v>
      </c>
    </row>
    <row r="117" spans="1:6" x14ac:dyDescent="0.25">
      <c r="A117" s="47">
        <v>96999.433765599999</v>
      </c>
      <c r="B117" s="46" t="s">
        <v>107</v>
      </c>
      <c r="C117" s="46" t="s">
        <v>4</v>
      </c>
      <c r="D117" s="46" t="s">
        <v>114</v>
      </c>
      <c r="E117" s="46" t="s">
        <v>115</v>
      </c>
      <c r="F117" s="46" t="s">
        <v>44</v>
      </c>
    </row>
    <row r="118" spans="1:6" x14ac:dyDescent="0.25">
      <c r="A118" s="47">
        <v>495145.73483700003</v>
      </c>
      <c r="B118" s="46" t="s">
        <v>107</v>
      </c>
      <c r="C118" s="46" t="s">
        <v>1</v>
      </c>
      <c r="D118" s="46" t="s">
        <v>114</v>
      </c>
      <c r="E118" s="46" t="s">
        <v>115</v>
      </c>
      <c r="F118" s="46" t="s">
        <v>44</v>
      </c>
    </row>
    <row r="119" spans="1:6" x14ac:dyDescent="0.25">
      <c r="A119" s="47">
        <v>19646.911034500001</v>
      </c>
      <c r="B119" s="46" t="s">
        <v>107</v>
      </c>
      <c r="C119" s="46" t="s">
        <v>5</v>
      </c>
      <c r="D119" s="46" t="s">
        <v>114</v>
      </c>
      <c r="E119" s="46" t="s">
        <v>115</v>
      </c>
      <c r="F119" s="46" t="s">
        <v>44</v>
      </c>
    </row>
    <row r="120" spans="1:6" x14ac:dyDescent="0.25">
      <c r="A120" s="47">
        <v>17190.832526099999</v>
      </c>
      <c r="B120" s="46" t="s">
        <v>107</v>
      </c>
      <c r="C120" s="46" t="s">
        <v>5</v>
      </c>
      <c r="D120" s="46" t="s">
        <v>114</v>
      </c>
      <c r="E120" s="46" t="s">
        <v>115</v>
      </c>
      <c r="F120" s="46" t="s">
        <v>44</v>
      </c>
    </row>
    <row r="121" spans="1:6" x14ac:dyDescent="0.25">
      <c r="A121" s="47">
        <v>3231767.7245399999</v>
      </c>
      <c r="B121" s="46" t="s">
        <v>107</v>
      </c>
      <c r="C121" s="46" t="s">
        <v>3</v>
      </c>
      <c r="D121" s="46" t="s">
        <v>114</v>
      </c>
      <c r="E121" s="46" t="s">
        <v>115</v>
      </c>
      <c r="F121" s="46" t="s">
        <v>44</v>
      </c>
    </row>
    <row r="122" spans="1:6" x14ac:dyDescent="0.25">
      <c r="A122" s="47">
        <v>51805.588889500003</v>
      </c>
      <c r="B122" s="46" t="s">
        <v>107</v>
      </c>
      <c r="C122" s="46" t="s">
        <v>3</v>
      </c>
      <c r="D122" s="46" t="s">
        <v>114</v>
      </c>
      <c r="E122" s="46" t="s">
        <v>115</v>
      </c>
      <c r="F122" s="46" t="s">
        <v>44</v>
      </c>
    </row>
    <row r="123" spans="1:6" x14ac:dyDescent="0.25">
      <c r="A123" s="47">
        <v>89808.329828700007</v>
      </c>
      <c r="B123" s="46" t="s">
        <v>107</v>
      </c>
      <c r="C123" s="46" t="s">
        <v>3</v>
      </c>
      <c r="D123" s="46" t="s">
        <v>114</v>
      </c>
      <c r="E123" s="46" t="s">
        <v>115</v>
      </c>
      <c r="F123" s="46" t="s">
        <v>44</v>
      </c>
    </row>
    <row r="124" spans="1:6" x14ac:dyDescent="0.25">
      <c r="A124" s="47">
        <v>3211563.7220399999</v>
      </c>
      <c r="B124" s="46" t="s">
        <v>107</v>
      </c>
      <c r="C124" s="46" t="s">
        <v>3</v>
      </c>
      <c r="D124" s="46" t="s">
        <v>114</v>
      </c>
      <c r="E124" s="46" t="s">
        <v>115</v>
      </c>
      <c r="F124" s="46" t="s">
        <v>44</v>
      </c>
    </row>
    <row r="125" spans="1:6" x14ac:dyDescent="0.25">
      <c r="A125" s="47">
        <v>542235.594576</v>
      </c>
      <c r="B125" s="46" t="s">
        <v>107</v>
      </c>
      <c r="C125" s="46" t="s">
        <v>5</v>
      </c>
      <c r="D125" s="46" t="s">
        <v>114</v>
      </c>
      <c r="E125" s="46" t="s">
        <v>115</v>
      </c>
      <c r="F125" s="46" t="s">
        <v>44</v>
      </c>
    </row>
    <row r="126" spans="1:6" x14ac:dyDescent="0.25">
      <c r="A126" s="47">
        <v>2223181.9354500002</v>
      </c>
      <c r="B126" s="46" t="s">
        <v>107</v>
      </c>
      <c r="C126" s="46" t="s">
        <v>5</v>
      </c>
      <c r="D126" s="46" t="s">
        <v>114</v>
      </c>
      <c r="E126" s="46" t="s">
        <v>115</v>
      </c>
      <c r="F126" s="46" t="s">
        <v>44</v>
      </c>
    </row>
    <row r="127" spans="1:6" x14ac:dyDescent="0.25">
      <c r="A127" s="47">
        <v>3993999.8565000002</v>
      </c>
      <c r="B127" s="46" t="s">
        <v>107</v>
      </c>
      <c r="C127" s="46" t="s">
        <v>2</v>
      </c>
      <c r="D127" s="46" t="s">
        <v>114</v>
      </c>
      <c r="E127" s="46" t="s">
        <v>115</v>
      </c>
      <c r="F127" s="46" t="s">
        <v>44</v>
      </c>
    </row>
    <row r="128" spans="1:6" x14ac:dyDescent="0.25">
      <c r="A128" s="47">
        <v>3664711.3615999999</v>
      </c>
      <c r="B128" s="46" t="s">
        <v>107</v>
      </c>
      <c r="C128" s="46" t="s">
        <v>2</v>
      </c>
      <c r="D128" s="46" t="s">
        <v>114</v>
      </c>
      <c r="E128" s="46" t="s">
        <v>115</v>
      </c>
      <c r="F128" s="46" t="s">
        <v>44</v>
      </c>
    </row>
    <row r="129" spans="1:6" x14ac:dyDescent="0.25">
      <c r="A129" s="47">
        <v>24919.948186900001</v>
      </c>
      <c r="B129" s="46" t="s">
        <v>107</v>
      </c>
      <c r="C129" s="46" t="s">
        <v>5</v>
      </c>
      <c r="D129" s="46" t="s">
        <v>114</v>
      </c>
      <c r="E129" s="46" t="s">
        <v>115</v>
      </c>
      <c r="F129" s="46" t="s">
        <v>44</v>
      </c>
    </row>
    <row r="130" spans="1:6" x14ac:dyDescent="0.25">
      <c r="A130" s="47">
        <v>347246.35976700002</v>
      </c>
      <c r="B130" s="46" t="s">
        <v>107</v>
      </c>
      <c r="C130" s="46" t="s">
        <v>5</v>
      </c>
      <c r="D130" s="46" t="s">
        <v>114</v>
      </c>
      <c r="E130" s="46" t="s">
        <v>115</v>
      </c>
      <c r="F130" s="46" t="s">
        <v>44</v>
      </c>
    </row>
    <row r="131" spans="1:6" x14ac:dyDescent="0.25">
      <c r="A131" s="47">
        <v>6521474.0866700001</v>
      </c>
      <c r="B131" s="46" t="s">
        <v>107</v>
      </c>
      <c r="C131" s="46" t="s">
        <v>2</v>
      </c>
      <c r="D131" s="46" t="s">
        <v>114</v>
      </c>
      <c r="E131" s="46" t="s">
        <v>115</v>
      </c>
      <c r="F131" s="46" t="s">
        <v>44</v>
      </c>
    </row>
    <row r="132" spans="1:6" x14ac:dyDescent="0.25">
      <c r="A132" s="47">
        <v>682030.71721999999</v>
      </c>
      <c r="B132" s="46" t="s">
        <v>107</v>
      </c>
      <c r="C132" s="46" t="s">
        <v>5</v>
      </c>
      <c r="D132" s="46" t="s">
        <v>114</v>
      </c>
      <c r="E132" s="46" t="s">
        <v>115</v>
      </c>
      <c r="F132" s="46" t="s">
        <v>44</v>
      </c>
    </row>
    <row r="133" spans="1:6" x14ac:dyDescent="0.25">
      <c r="A133" s="47">
        <v>144283.83373400001</v>
      </c>
      <c r="B133" s="46" t="s">
        <v>107</v>
      </c>
      <c r="C133" s="46" t="s">
        <v>5</v>
      </c>
      <c r="D133" s="46" t="s">
        <v>114</v>
      </c>
      <c r="E133" s="46" t="s">
        <v>115</v>
      </c>
      <c r="F133" s="46" t="s">
        <v>44</v>
      </c>
    </row>
    <row r="134" spans="1:6" x14ac:dyDescent="0.25">
      <c r="A134" s="47">
        <v>1645445.0476899999</v>
      </c>
      <c r="B134" s="46" t="s">
        <v>107</v>
      </c>
      <c r="C134" s="46" t="s">
        <v>5</v>
      </c>
      <c r="D134" s="46" t="s">
        <v>114</v>
      </c>
      <c r="E134" s="46" t="s">
        <v>115</v>
      </c>
      <c r="F134" s="46" t="s">
        <v>44</v>
      </c>
    </row>
    <row r="135" spans="1:6" x14ac:dyDescent="0.25">
      <c r="A135" s="47">
        <v>81876.124009699997</v>
      </c>
      <c r="B135" s="46" t="s">
        <v>107</v>
      </c>
      <c r="C135" s="46" t="s">
        <v>10</v>
      </c>
      <c r="D135" s="46" t="s">
        <v>114</v>
      </c>
      <c r="E135" s="46" t="s">
        <v>115</v>
      </c>
      <c r="F135" s="46" t="s">
        <v>44</v>
      </c>
    </row>
    <row r="136" spans="1:6" x14ac:dyDescent="0.25">
      <c r="A136" s="47">
        <v>1099582.91209</v>
      </c>
      <c r="B136" s="46" t="s">
        <v>107</v>
      </c>
      <c r="C136" s="46" t="s">
        <v>4</v>
      </c>
      <c r="D136" s="46" t="s">
        <v>114</v>
      </c>
      <c r="E136" s="46" t="s">
        <v>115</v>
      </c>
      <c r="F136" s="46" t="s">
        <v>44</v>
      </c>
    </row>
    <row r="137" spans="1:6" x14ac:dyDescent="0.25">
      <c r="A137" s="47">
        <v>8857.8531418000002</v>
      </c>
      <c r="B137" s="46" t="s">
        <v>107</v>
      </c>
      <c r="C137" s="46" t="s">
        <v>4</v>
      </c>
      <c r="D137" s="46" t="s">
        <v>114</v>
      </c>
      <c r="E137" s="46" t="s">
        <v>115</v>
      </c>
      <c r="F137" s="46" t="s">
        <v>44</v>
      </c>
    </row>
    <row r="138" spans="1:6" x14ac:dyDescent="0.25">
      <c r="A138" s="47">
        <v>49819.619569499999</v>
      </c>
      <c r="B138" s="46" t="s">
        <v>107</v>
      </c>
      <c r="C138" s="46" t="s">
        <v>4</v>
      </c>
      <c r="D138" s="46" t="s">
        <v>114</v>
      </c>
      <c r="E138" s="46" t="s">
        <v>115</v>
      </c>
      <c r="F138" s="46" t="s">
        <v>44</v>
      </c>
    </row>
    <row r="139" spans="1:6" x14ac:dyDescent="0.25">
      <c r="A139" s="47">
        <v>1170199.5085400001</v>
      </c>
      <c r="B139" s="46" t="s">
        <v>107</v>
      </c>
      <c r="C139" s="46" t="s">
        <v>4</v>
      </c>
      <c r="D139" s="46" t="s">
        <v>114</v>
      </c>
      <c r="E139" s="46" t="s">
        <v>115</v>
      </c>
      <c r="F139" s="46" t="s">
        <v>44</v>
      </c>
    </row>
    <row r="140" spans="1:6" x14ac:dyDescent="0.25">
      <c r="A140" s="47">
        <v>78140.050950200006</v>
      </c>
      <c r="B140" s="46" t="s">
        <v>107</v>
      </c>
      <c r="C140" s="46" t="s">
        <v>4</v>
      </c>
      <c r="D140" s="46" t="s">
        <v>114</v>
      </c>
      <c r="E140" s="46" t="s">
        <v>115</v>
      </c>
      <c r="F140" s="46" t="s">
        <v>44</v>
      </c>
    </row>
    <row r="141" spans="1:6" x14ac:dyDescent="0.25">
      <c r="A141" s="47">
        <v>26504639.844999999</v>
      </c>
      <c r="B141" s="46" t="s">
        <v>107</v>
      </c>
      <c r="C141" s="46" t="s">
        <v>4</v>
      </c>
      <c r="D141" s="46" t="s">
        <v>114</v>
      </c>
      <c r="E141" s="46" t="s">
        <v>115</v>
      </c>
      <c r="F141" s="46" t="s">
        <v>44</v>
      </c>
    </row>
    <row r="142" spans="1:6" x14ac:dyDescent="0.25">
      <c r="A142" s="47">
        <v>10494995.434900001</v>
      </c>
      <c r="B142" s="46" t="s">
        <v>107</v>
      </c>
      <c r="C142" s="46" t="s">
        <v>4</v>
      </c>
      <c r="D142" s="46" t="s">
        <v>114</v>
      </c>
      <c r="E142" s="46" t="s">
        <v>115</v>
      </c>
      <c r="F142" s="46" t="s">
        <v>44</v>
      </c>
    </row>
    <row r="143" spans="1:6" x14ac:dyDescent="0.25">
      <c r="A143" s="47">
        <v>31471.090131500001</v>
      </c>
      <c r="B143" s="46" t="s">
        <v>107</v>
      </c>
      <c r="C143" s="46" t="s">
        <v>4</v>
      </c>
      <c r="D143" s="46" t="s">
        <v>114</v>
      </c>
      <c r="E143" s="46" t="s">
        <v>115</v>
      </c>
      <c r="F143" s="46" t="s">
        <v>44</v>
      </c>
    </row>
    <row r="144" spans="1:6" x14ac:dyDescent="0.25">
      <c r="A144" s="47">
        <v>133363.31856399999</v>
      </c>
      <c r="B144" s="46" t="s">
        <v>107</v>
      </c>
      <c r="C144" s="46" t="s">
        <v>4</v>
      </c>
      <c r="D144" s="46" t="s">
        <v>114</v>
      </c>
      <c r="E144" s="46" t="s">
        <v>115</v>
      </c>
      <c r="F144" s="46" t="s">
        <v>44</v>
      </c>
    </row>
    <row r="145" spans="1:6" x14ac:dyDescent="0.25">
      <c r="A145" s="47">
        <v>37664.680468699997</v>
      </c>
      <c r="B145" s="46" t="s">
        <v>107</v>
      </c>
      <c r="C145" s="46" t="s">
        <v>4</v>
      </c>
      <c r="D145" s="46" t="s">
        <v>114</v>
      </c>
      <c r="E145" s="46" t="s">
        <v>115</v>
      </c>
      <c r="F145" s="46" t="s">
        <v>44</v>
      </c>
    </row>
    <row r="146" spans="1:6" x14ac:dyDescent="0.25">
      <c r="A146" s="47">
        <v>833340.19510400004</v>
      </c>
      <c r="B146" s="46" t="s">
        <v>107</v>
      </c>
      <c r="C146" s="46" t="s">
        <v>4</v>
      </c>
      <c r="D146" s="46" t="s">
        <v>114</v>
      </c>
      <c r="E146" s="46" t="s">
        <v>115</v>
      </c>
      <c r="F146" s="46" t="s">
        <v>44</v>
      </c>
    </row>
    <row r="147" spans="1:6" x14ac:dyDescent="0.25">
      <c r="A147" s="47">
        <v>548977.29591800005</v>
      </c>
      <c r="B147" s="46" t="s">
        <v>107</v>
      </c>
      <c r="C147" s="46" t="s">
        <v>4</v>
      </c>
      <c r="D147" s="46" t="s">
        <v>114</v>
      </c>
      <c r="E147" s="46" t="s">
        <v>115</v>
      </c>
      <c r="F147" s="46" t="s">
        <v>44</v>
      </c>
    </row>
    <row r="148" spans="1:6" x14ac:dyDescent="0.25">
      <c r="A148" s="47">
        <v>234246.00992800001</v>
      </c>
      <c r="B148" s="46" t="s">
        <v>107</v>
      </c>
      <c r="C148" s="46" t="s">
        <v>4</v>
      </c>
      <c r="D148" s="46" t="s">
        <v>114</v>
      </c>
      <c r="E148" s="46" t="s">
        <v>115</v>
      </c>
      <c r="F148" s="46" t="s">
        <v>44</v>
      </c>
    </row>
    <row r="149" spans="1:6" x14ac:dyDescent="0.25">
      <c r="A149" s="47">
        <v>3001369.6424799999</v>
      </c>
      <c r="B149" s="46" t="s">
        <v>107</v>
      </c>
      <c r="C149" s="46" t="s">
        <v>11</v>
      </c>
      <c r="D149" s="46" t="s">
        <v>114</v>
      </c>
      <c r="E149" s="46" t="s">
        <v>115</v>
      </c>
      <c r="F149" s="46" t="s">
        <v>44</v>
      </c>
    </row>
    <row r="150" spans="1:6" x14ac:dyDescent="0.25">
      <c r="A150" s="47">
        <v>967802.46890600002</v>
      </c>
      <c r="B150" s="46" t="s">
        <v>107</v>
      </c>
      <c r="C150" s="46" t="s">
        <v>10</v>
      </c>
      <c r="D150" s="46" t="s">
        <v>114</v>
      </c>
      <c r="E150" s="46" t="s">
        <v>115</v>
      </c>
      <c r="F150" s="46" t="s">
        <v>44</v>
      </c>
    </row>
    <row r="151" spans="1:6" x14ac:dyDescent="0.25">
      <c r="A151" s="47">
        <v>186965.575797</v>
      </c>
      <c r="B151" s="46" t="s">
        <v>107</v>
      </c>
      <c r="C151" s="46" t="s">
        <v>10</v>
      </c>
      <c r="D151" s="46" t="s">
        <v>114</v>
      </c>
      <c r="E151" s="46" t="s">
        <v>115</v>
      </c>
      <c r="F151" s="46" t="s">
        <v>44</v>
      </c>
    </row>
    <row r="152" spans="1:6" x14ac:dyDescent="0.25">
      <c r="A152" s="47">
        <v>42992.1913824</v>
      </c>
      <c r="B152" s="46" t="s">
        <v>107</v>
      </c>
      <c r="C152" s="46" t="s">
        <v>10</v>
      </c>
      <c r="D152" s="46" t="s">
        <v>114</v>
      </c>
      <c r="E152" s="46" t="s">
        <v>115</v>
      </c>
      <c r="F152" s="46" t="s">
        <v>44</v>
      </c>
    </row>
    <row r="153" spans="1:6" x14ac:dyDescent="0.25">
      <c r="A153" s="47">
        <v>46070.607906199999</v>
      </c>
      <c r="B153" s="46" t="s">
        <v>107</v>
      </c>
      <c r="C153" s="46" t="s">
        <v>10</v>
      </c>
      <c r="D153" s="46" t="s">
        <v>114</v>
      </c>
      <c r="E153" s="46" t="s">
        <v>115</v>
      </c>
      <c r="F153" s="46" t="s">
        <v>44</v>
      </c>
    </row>
    <row r="154" spans="1:6" x14ac:dyDescent="0.25">
      <c r="A154" s="47">
        <v>334632.47940299998</v>
      </c>
      <c r="B154" s="46" t="s">
        <v>107</v>
      </c>
      <c r="C154" s="46" t="s">
        <v>12</v>
      </c>
      <c r="D154" s="46" t="s">
        <v>114</v>
      </c>
      <c r="E154" s="46" t="s">
        <v>115</v>
      </c>
      <c r="F154" s="46" t="s">
        <v>44</v>
      </c>
    </row>
    <row r="155" spans="1:6" x14ac:dyDescent="0.25">
      <c r="A155" s="47">
        <v>25254.590618400001</v>
      </c>
      <c r="B155" s="46" t="s">
        <v>107</v>
      </c>
      <c r="C155" s="46" t="s">
        <v>10</v>
      </c>
      <c r="D155" s="46" t="s">
        <v>114</v>
      </c>
      <c r="E155" s="46" t="s">
        <v>115</v>
      </c>
      <c r="F155" s="46" t="s">
        <v>44</v>
      </c>
    </row>
    <row r="156" spans="1:6" x14ac:dyDescent="0.25">
      <c r="A156" s="47">
        <v>92635.160979599998</v>
      </c>
      <c r="B156" s="46" t="s">
        <v>107</v>
      </c>
      <c r="C156" s="46" t="s">
        <v>10</v>
      </c>
      <c r="D156" s="46" t="s">
        <v>114</v>
      </c>
      <c r="E156" s="46" t="s">
        <v>115</v>
      </c>
      <c r="F156" s="46" t="s">
        <v>44</v>
      </c>
    </row>
    <row r="157" spans="1:6" x14ac:dyDescent="0.25">
      <c r="A157" s="47">
        <v>40154.5457809</v>
      </c>
      <c r="B157" s="46" t="s">
        <v>107</v>
      </c>
      <c r="C157" s="46" t="s">
        <v>10</v>
      </c>
      <c r="D157" s="46" t="s">
        <v>114</v>
      </c>
      <c r="E157" s="46" t="s">
        <v>115</v>
      </c>
      <c r="F157" s="46" t="s">
        <v>44</v>
      </c>
    </row>
    <row r="158" spans="1:6" x14ac:dyDescent="0.25">
      <c r="A158" s="47">
        <v>125478.049411</v>
      </c>
      <c r="B158" s="46" t="s">
        <v>107</v>
      </c>
      <c r="C158" s="46" t="s">
        <v>11</v>
      </c>
      <c r="D158" s="46" t="s">
        <v>114</v>
      </c>
      <c r="E158" s="46" t="s">
        <v>115</v>
      </c>
      <c r="F158" s="46" t="s">
        <v>44</v>
      </c>
    </row>
    <row r="159" spans="1:6" x14ac:dyDescent="0.25">
      <c r="A159" s="47">
        <v>630510.14656599995</v>
      </c>
      <c r="B159" s="46" t="s">
        <v>107</v>
      </c>
      <c r="C159" s="46" t="s">
        <v>4</v>
      </c>
      <c r="D159" s="46" t="s">
        <v>114</v>
      </c>
      <c r="E159" s="46" t="s">
        <v>115</v>
      </c>
      <c r="F159" s="46" t="s">
        <v>44</v>
      </c>
    </row>
    <row r="160" spans="1:6" x14ac:dyDescent="0.25">
      <c r="A160" s="47">
        <v>320281.875573</v>
      </c>
      <c r="B160" s="46" t="s">
        <v>107</v>
      </c>
      <c r="C160" s="46" t="s">
        <v>4</v>
      </c>
      <c r="D160" s="46" t="s">
        <v>114</v>
      </c>
      <c r="E160" s="46" t="s">
        <v>115</v>
      </c>
      <c r="F160" s="46" t="s">
        <v>44</v>
      </c>
    </row>
    <row r="161" spans="1:6" x14ac:dyDescent="0.25">
      <c r="A161" s="47">
        <v>617048.57208700001</v>
      </c>
      <c r="B161" s="46" t="s">
        <v>107</v>
      </c>
      <c r="C161" s="46" t="s">
        <v>1</v>
      </c>
      <c r="D161" s="46" t="s">
        <v>114</v>
      </c>
      <c r="E161" s="46" t="s">
        <v>115</v>
      </c>
      <c r="F161" s="46" t="s">
        <v>44</v>
      </c>
    </row>
    <row r="162" spans="1:6" x14ac:dyDescent="0.25">
      <c r="A162" s="47">
        <v>54428.916556199998</v>
      </c>
      <c r="B162" s="46" t="s">
        <v>107</v>
      </c>
      <c r="C162" s="46" t="s">
        <v>11</v>
      </c>
      <c r="D162" s="46" t="s">
        <v>114</v>
      </c>
      <c r="E162" s="46" t="s">
        <v>115</v>
      </c>
      <c r="F162" s="46" t="s">
        <v>44</v>
      </c>
    </row>
    <row r="163" spans="1:6" x14ac:dyDescent="0.25">
      <c r="A163" s="47">
        <v>89851.3122076</v>
      </c>
      <c r="B163" s="46" t="s">
        <v>107</v>
      </c>
      <c r="C163" s="46" t="s">
        <v>11</v>
      </c>
      <c r="D163" s="46" t="s">
        <v>114</v>
      </c>
      <c r="E163" s="46" t="s">
        <v>115</v>
      </c>
      <c r="F163" s="46" t="s">
        <v>44</v>
      </c>
    </row>
    <row r="164" spans="1:6" x14ac:dyDescent="0.25">
      <c r="A164" s="47">
        <v>445300.194999</v>
      </c>
      <c r="B164" s="46" t="s">
        <v>107</v>
      </c>
      <c r="C164" s="46" t="s">
        <v>4</v>
      </c>
      <c r="D164" s="46" t="s">
        <v>114</v>
      </c>
      <c r="E164" s="46" t="s">
        <v>115</v>
      </c>
      <c r="F164" s="46" t="s">
        <v>44</v>
      </c>
    </row>
    <row r="165" spans="1:6" x14ac:dyDescent="0.25">
      <c r="A165" s="47">
        <v>27435.150038399999</v>
      </c>
      <c r="B165" s="46" t="s">
        <v>107</v>
      </c>
      <c r="C165" s="46" t="s">
        <v>11</v>
      </c>
      <c r="D165" s="46" t="s">
        <v>114</v>
      </c>
      <c r="E165" s="46" t="s">
        <v>115</v>
      </c>
      <c r="F165" s="46" t="s">
        <v>44</v>
      </c>
    </row>
    <row r="166" spans="1:6" x14ac:dyDescent="0.25">
      <c r="A166" s="47">
        <v>185163.69158000001</v>
      </c>
      <c r="B166" s="46" t="s">
        <v>107</v>
      </c>
      <c r="C166" s="46" t="s">
        <v>4</v>
      </c>
      <c r="D166" s="46" t="s">
        <v>114</v>
      </c>
      <c r="E166" s="46" t="s">
        <v>115</v>
      </c>
      <c r="F166" s="46" t="s">
        <v>44</v>
      </c>
    </row>
    <row r="167" spans="1:6" x14ac:dyDescent="0.25">
      <c r="A167" s="47">
        <v>14832.593834900001</v>
      </c>
      <c r="B167" s="46" t="s">
        <v>107</v>
      </c>
      <c r="C167" s="46" t="s">
        <v>14</v>
      </c>
      <c r="D167" s="46" t="s">
        <v>114</v>
      </c>
      <c r="E167" s="46" t="s">
        <v>115</v>
      </c>
      <c r="F167" s="46" t="s">
        <v>44</v>
      </c>
    </row>
    <row r="168" spans="1:6" x14ac:dyDescent="0.25">
      <c r="A168" s="47">
        <v>33995.568315999997</v>
      </c>
      <c r="B168" s="46" t="s">
        <v>107</v>
      </c>
      <c r="C168" s="46" t="s">
        <v>14</v>
      </c>
      <c r="D168" s="46" t="s">
        <v>114</v>
      </c>
      <c r="E168" s="46" t="s">
        <v>115</v>
      </c>
      <c r="F168" s="46" t="s">
        <v>44</v>
      </c>
    </row>
    <row r="169" spans="1:6" x14ac:dyDescent="0.25">
      <c r="A169" s="47">
        <v>15972.2880038</v>
      </c>
      <c r="B169" s="46" t="s">
        <v>107</v>
      </c>
      <c r="C169" s="46" t="s">
        <v>14</v>
      </c>
      <c r="D169" s="46" t="s">
        <v>114</v>
      </c>
      <c r="E169" s="46" t="s">
        <v>115</v>
      </c>
      <c r="F169" s="46" t="s">
        <v>44</v>
      </c>
    </row>
    <row r="170" spans="1:6" x14ac:dyDescent="0.25">
      <c r="A170" s="47">
        <v>29601.573859100001</v>
      </c>
      <c r="B170" s="46" t="s">
        <v>107</v>
      </c>
      <c r="C170" s="46" t="s">
        <v>14</v>
      </c>
      <c r="D170" s="46" t="s">
        <v>114</v>
      </c>
      <c r="E170" s="46" t="s">
        <v>115</v>
      </c>
      <c r="F170" s="46" t="s">
        <v>44</v>
      </c>
    </row>
    <row r="171" spans="1:6" x14ac:dyDescent="0.25">
      <c r="A171" s="47">
        <v>40880.714808600002</v>
      </c>
      <c r="B171" s="46" t="s">
        <v>107</v>
      </c>
      <c r="C171" s="46" t="s">
        <v>14</v>
      </c>
      <c r="D171" s="46" t="s">
        <v>114</v>
      </c>
      <c r="E171" s="46" t="s">
        <v>115</v>
      </c>
      <c r="F171" s="46" t="s">
        <v>44</v>
      </c>
    </row>
    <row r="172" spans="1:6" x14ac:dyDescent="0.25">
      <c r="A172" s="47">
        <v>712329.273116</v>
      </c>
      <c r="B172" s="46" t="s">
        <v>107</v>
      </c>
      <c r="C172" s="46" t="s">
        <v>14</v>
      </c>
      <c r="D172" s="46" t="s">
        <v>114</v>
      </c>
      <c r="E172" s="46" t="s">
        <v>115</v>
      </c>
      <c r="F172" s="46" t="s">
        <v>44</v>
      </c>
    </row>
    <row r="173" spans="1:6" x14ac:dyDescent="0.25">
      <c r="A173" s="47">
        <v>65878.895518899997</v>
      </c>
      <c r="B173" s="46" t="s">
        <v>107</v>
      </c>
      <c r="C173" s="46" t="s">
        <v>14</v>
      </c>
      <c r="D173" s="46" t="s">
        <v>114</v>
      </c>
      <c r="E173" s="46" t="s">
        <v>115</v>
      </c>
      <c r="F173" s="46" t="s">
        <v>44</v>
      </c>
    </row>
    <row r="174" spans="1:6" x14ac:dyDescent="0.25">
      <c r="A174" s="47">
        <v>1012.5484258</v>
      </c>
      <c r="B174" s="46" t="s">
        <v>107</v>
      </c>
      <c r="C174" s="46" t="s">
        <v>14</v>
      </c>
      <c r="D174" s="46" t="s">
        <v>114</v>
      </c>
      <c r="E174" s="46" t="s">
        <v>115</v>
      </c>
      <c r="F174" s="46" t="s">
        <v>44</v>
      </c>
    </row>
    <row r="175" spans="1:6" x14ac:dyDescent="0.25">
      <c r="A175" s="47">
        <v>72304.991068899995</v>
      </c>
      <c r="B175" s="46" t="s">
        <v>107</v>
      </c>
      <c r="C175" s="46" t="s">
        <v>14</v>
      </c>
      <c r="D175" s="46" t="s">
        <v>114</v>
      </c>
      <c r="E175" s="46" t="s">
        <v>115</v>
      </c>
      <c r="F175" s="46" t="s">
        <v>44</v>
      </c>
    </row>
    <row r="176" spans="1:6" x14ac:dyDescent="0.25">
      <c r="A176" s="47">
        <v>2114.8693554199999</v>
      </c>
      <c r="B176" s="46" t="s">
        <v>107</v>
      </c>
      <c r="C176" s="46" t="s">
        <v>14</v>
      </c>
      <c r="D176" s="46" t="s">
        <v>114</v>
      </c>
      <c r="E176" s="46" t="s">
        <v>115</v>
      </c>
      <c r="F176" s="46" t="s">
        <v>44</v>
      </c>
    </row>
    <row r="177" spans="1:6" x14ac:dyDescent="0.25">
      <c r="A177" s="47">
        <v>1501.86162597</v>
      </c>
      <c r="B177" s="46" t="s">
        <v>107</v>
      </c>
      <c r="C177" s="46" t="s">
        <v>14</v>
      </c>
      <c r="D177" s="46" t="s">
        <v>114</v>
      </c>
      <c r="E177" s="46" t="s">
        <v>115</v>
      </c>
      <c r="F177" s="46" t="s">
        <v>44</v>
      </c>
    </row>
    <row r="178" spans="1:6" x14ac:dyDescent="0.25">
      <c r="A178" s="47">
        <v>33750.655689200001</v>
      </c>
      <c r="B178" s="46" t="s">
        <v>107</v>
      </c>
      <c r="C178" s="46" t="s">
        <v>14</v>
      </c>
      <c r="D178" s="46" t="s">
        <v>114</v>
      </c>
      <c r="E178" s="46" t="s">
        <v>115</v>
      </c>
      <c r="F178" s="46" t="s">
        <v>44</v>
      </c>
    </row>
    <row r="179" spans="1:6" x14ac:dyDescent="0.25">
      <c r="A179" s="47">
        <v>267963.65306799999</v>
      </c>
      <c r="B179" s="46" t="s">
        <v>107</v>
      </c>
      <c r="C179" s="46" t="s">
        <v>14</v>
      </c>
      <c r="D179" s="46" t="s">
        <v>114</v>
      </c>
      <c r="E179" s="46" t="s">
        <v>115</v>
      </c>
      <c r="F179" s="46" t="s">
        <v>44</v>
      </c>
    </row>
    <row r="180" spans="1:6" x14ac:dyDescent="0.25">
      <c r="A180" s="47">
        <v>2277.7086012700001</v>
      </c>
      <c r="B180" s="46" t="s">
        <v>107</v>
      </c>
      <c r="C180" s="46" t="s">
        <v>14</v>
      </c>
      <c r="D180" s="46" t="s">
        <v>114</v>
      </c>
      <c r="E180" s="46" t="s">
        <v>115</v>
      </c>
      <c r="F180" s="46" t="s">
        <v>44</v>
      </c>
    </row>
    <row r="181" spans="1:6" x14ac:dyDescent="0.25">
      <c r="A181" s="47">
        <v>5756.7580220299997</v>
      </c>
      <c r="B181" s="46" t="s">
        <v>107</v>
      </c>
      <c r="C181" s="46" t="s">
        <v>14</v>
      </c>
      <c r="D181" s="46" t="s">
        <v>114</v>
      </c>
      <c r="E181" s="46" t="s">
        <v>115</v>
      </c>
      <c r="F181" s="46" t="s">
        <v>44</v>
      </c>
    </row>
    <row r="182" spans="1:6" x14ac:dyDescent="0.25">
      <c r="A182" s="47">
        <v>21037.344587299998</v>
      </c>
      <c r="B182" s="46" t="s">
        <v>107</v>
      </c>
      <c r="C182" s="46" t="s">
        <v>14</v>
      </c>
      <c r="D182" s="46" t="s">
        <v>114</v>
      </c>
      <c r="E182" s="46" t="s">
        <v>115</v>
      </c>
      <c r="F182" s="46" t="s">
        <v>44</v>
      </c>
    </row>
    <row r="183" spans="1:6" x14ac:dyDescent="0.25">
      <c r="A183" s="47">
        <v>2803.5460907699999</v>
      </c>
      <c r="B183" s="46" t="s">
        <v>107</v>
      </c>
      <c r="C183" s="46" t="s">
        <v>14</v>
      </c>
      <c r="D183" s="46" t="s">
        <v>114</v>
      </c>
      <c r="E183" s="46" t="s">
        <v>115</v>
      </c>
      <c r="F183" s="46" t="s">
        <v>44</v>
      </c>
    </row>
    <row r="184" spans="1:6" x14ac:dyDescent="0.25">
      <c r="A184" s="47">
        <v>829658.99722100003</v>
      </c>
      <c r="B184" s="46" t="s">
        <v>107</v>
      </c>
      <c r="C184" s="46" t="s">
        <v>14</v>
      </c>
      <c r="D184" s="46" t="s">
        <v>114</v>
      </c>
      <c r="E184" s="46" t="s">
        <v>115</v>
      </c>
      <c r="F184" s="46" t="s">
        <v>44</v>
      </c>
    </row>
    <row r="185" spans="1:6" x14ac:dyDescent="0.25">
      <c r="A185" s="47">
        <v>1695.33836208</v>
      </c>
      <c r="B185" s="46" t="s">
        <v>107</v>
      </c>
      <c r="C185" s="46" t="s">
        <v>14</v>
      </c>
      <c r="D185" s="46" t="s">
        <v>114</v>
      </c>
      <c r="E185" s="46" t="s">
        <v>115</v>
      </c>
      <c r="F185" s="46" t="s">
        <v>44</v>
      </c>
    </row>
    <row r="186" spans="1:6" x14ac:dyDescent="0.25">
      <c r="A186" s="47">
        <v>1611.9975532399999</v>
      </c>
      <c r="B186" s="46" t="s">
        <v>107</v>
      </c>
      <c r="C186" s="46" t="s">
        <v>14</v>
      </c>
      <c r="D186" s="46" t="s">
        <v>114</v>
      </c>
      <c r="E186" s="46" t="s">
        <v>115</v>
      </c>
      <c r="F186" s="46" t="s">
        <v>44</v>
      </c>
    </row>
    <row r="187" spans="1:6" x14ac:dyDescent="0.25">
      <c r="A187" s="47">
        <v>89516.830651700002</v>
      </c>
      <c r="B187" s="46" t="s">
        <v>107</v>
      </c>
      <c r="C187" s="46" t="s">
        <v>14</v>
      </c>
      <c r="D187" s="46" t="s">
        <v>114</v>
      </c>
      <c r="E187" s="46" t="s">
        <v>115</v>
      </c>
      <c r="F187" s="46" t="s">
        <v>44</v>
      </c>
    </row>
    <row r="188" spans="1:6" x14ac:dyDescent="0.25">
      <c r="A188" s="47">
        <v>11769.042421</v>
      </c>
      <c r="B188" s="46" t="s">
        <v>107</v>
      </c>
      <c r="C188" s="46" t="s">
        <v>14</v>
      </c>
      <c r="D188" s="46" t="s">
        <v>114</v>
      </c>
      <c r="E188" s="46" t="s">
        <v>115</v>
      </c>
      <c r="F188" s="46" t="s">
        <v>44</v>
      </c>
    </row>
    <row r="189" spans="1:6" x14ac:dyDescent="0.25">
      <c r="A189" s="47">
        <v>61447.215104800001</v>
      </c>
      <c r="B189" s="46" t="s">
        <v>107</v>
      </c>
      <c r="C189" s="46" t="s">
        <v>14</v>
      </c>
      <c r="D189" s="46" t="s">
        <v>114</v>
      </c>
      <c r="E189" s="46" t="s">
        <v>115</v>
      </c>
      <c r="F189" s="46" t="s">
        <v>44</v>
      </c>
    </row>
    <row r="190" spans="1:6" x14ac:dyDescent="0.25">
      <c r="A190" s="47">
        <v>1770.77439392</v>
      </c>
      <c r="B190" s="46" t="s">
        <v>107</v>
      </c>
      <c r="C190" s="46" t="s">
        <v>14</v>
      </c>
      <c r="D190" s="46" t="s">
        <v>114</v>
      </c>
      <c r="E190" s="46" t="s">
        <v>115</v>
      </c>
      <c r="F190" s="46" t="s">
        <v>44</v>
      </c>
    </row>
    <row r="191" spans="1:6" x14ac:dyDescent="0.25">
      <c r="A191" s="47">
        <v>2302.9518954199998</v>
      </c>
      <c r="B191" s="46" t="s">
        <v>107</v>
      </c>
      <c r="C191" s="46" t="s">
        <v>14</v>
      </c>
      <c r="D191" s="46" t="s">
        <v>114</v>
      </c>
      <c r="E191" s="46" t="s">
        <v>115</v>
      </c>
      <c r="F191" s="46" t="s">
        <v>44</v>
      </c>
    </row>
    <row r="192" spans="1:6" x14ac:dyDescent="0.25">
      <c r="A192" s="47">
        <v>12105.773787</v>
      </c>
      <c r="B192" s="46" t="s">
        <v>107</v>
      </c>
      <c r="C192" s="46" t="s">
        <v>14</v>
      </c>
      <c r="D192" s="46" t="s">
        <v>114</v>
      </c>
      <c r="E192" s="46" t="s">
        <v>115</v>
      </c>
      <c r="F192" s="46" t="s">
        <v>44</v>
      </c>
    </row>
    <row r="193" spans="1:6" x14ac:dyDescent="0.25">
      <c r="A193" s="47">
        <v>1920.8183085000001</v>
      </c>
      <c r="B193" s="46" t="s">
        <v>107</v>
      </c>
      <c r="C193" s="46" t="s">
        <v>14</v>
      </c>
      <c r="D193" s="46" t="s">
        <v>114</v>
      </c>
      <c r="E193" s="46" t="s">
        <v>115</v>
      </c>
      <c r="F193" s="46" t="s">
        <v>44</v>
      </c>
    </row>
    <row r="194" spans="1:6" x14ac:dyDescent="0.25">
      <c r="A194" s="47">
        <v>314359.28956300003</v>
      </c>
      <c r="B194" s="46" t="s">
        <v>107</v>
      </c>
      <c r="C194" s="46" t="s">
        <v>14</v>
      </c>
      <c r="D194" s="46" t="s">
        <v>114</v>
      </c>
      <c r="E194" s="46" t="s">
        <v>115</v>
      </c>
      <c r="F194" s="46" t="s">
        <v>44</v>
      </c>
    </row>
    <row r="195" spans="1:6" x14ac:dyDescent="0.25">
      <c r="A195" s="47">
        <v>407.37576172799999</v>
      </c>
      <c r="B195" s="46" t="s">
        <v>107</v>
      </c>
      <c r="C195" s="46" t="s">
        <v>14</v>
      </c>
      <c r="D195" s="46" t="s">
        <v>114</v>
      </c>
      <c r="E195" s="46" t="s">
        <v>115</v>
      </c>
      <c r="F195" s="46" t="s">
        <v>44</v>
      </c>
    </row>
    <row r="196" spans="1:6" x14ac:dyDescent="0.25">
      <c r="A196" s="47">
        <v>29973.6478929</v>
      </c>
      <c r="B196" s="46" t="s">
        <v>107</v>
      </c>
      <c r="C196" s="46" t="s">
        <v>14</v>
      </c>
      <c r="D196" s="46" t="s">
        <v>114</v>
      </c>
      <c r="E196" s="46" t="s">
        <v>115</v>
      </c>
      <c r="F196" s="46" t="s">
        <v>44</v>
      </c>
    </row>
    <row r="197" spans="1:6" x14ac:dyDescent="0.25">
      <c r="A197" s="47">
        <v>1431.69617672</v>
      </c>
      <c r="B197" s="46" t="s">
        <v>107</v>
      </c>
      <c r="C197" s="46" t="s">
        <v>14</v>
      </c>
      <c r="D197" s="46" t="s">
        <v>114</v>
      </c>
      <c r="E197" s="46" t="s">
        <v>115</v>
      </c>
      <c r="F197" s="46" t="s">
        <v>44</v>
      </c>
    </row>
    <row r="198" spans="1:6" x14ac:dyDescent="0.25">
      <c r="A198" s="47">
        <v>271919.664093</v>
      </c>
      <c r="B198" s="46" t="s">
        <v>107</v>
      </c>
      <c r="C198" s="46" t="s">
        <v>14</v>
      </c>
      <c r="D198" s="46" t="s">
        <v>114</v>
      </c>
      <c r="E198" s="46" t="s">
        <v>115</v>
      </c>
      <c r="F198" s="46" t="s">
        <v>44</v>
      </c>
    </row>
    <row r="199" spans="1:6" x14ac:dyDescent="0.25">
      <c r="A199" s="47">
        <v>1989.75809981</v>
      </c>
      <c r="B199" s="46" t="s">
        <v>107</v>
      </c>
      <c r="C199" s="46" t="s">
        <v>14</v>
      </c>
      <c r="D199" s="46" t="s">
        <v>114</v>
      </c>
      <c r="E199" s="46" t="s">
        <v>115</v>
      </c>
      <c r="F199" s="46" t="s">
        <v>44</v>
      </c>
    </row>
    <row r="200" spans="1:6" x14ac:dyDescent="0.25">
      <c r="A200" s="47">
        <v>28353.548624800002</v>
      </c>
      <c r="B200" s="46" t="s">
        <v>107</v>
      </c>
      <c r="C200" s="46" t="s">
        <v>14</v>
      </c>
      <c r="D200" s="46" t="s">
        <v>114</v>
      </c>
      <c r="E200" s="46" t="s">
        <v>115</v>
      </c>
      <c r="F200" s="46" t="s">
        <v>44</v>
      </c>
    </row>
    <row r="201" spans="1:6" x14ac:dyDescent="0.25">
      <c r="A201" s="47">
        <v>25485.4465504</v>
      </c>
      <c r="B201" s="46" t="s">
        <v>107</v>
      </c>
      <c r="C201" s="46" t="s">
        <v>14</v>
      </c>
      <c r="D201" s="46" t="s">
        <v>114</v>
      </c>
      <c r="E201" s="46" t="s">
        <v>115</v>
      </c>
      <c r="F201" s="46" t="s">
        <v>44</v>
      </c>
    </row>
    <row r="202" spans="1:6" x14ac:dyDescent="0.25">
      <c r="A202" s="47">
        <v>700211.21678500006</v>
      </c>
      <c r="B202" s="46" t="s">
        <v>107</v>
      </c>
      <c r="C202" s="46" t="s">
        <v>14</v>
      </c>
      <c r="D202" s="46" t="s">
        <v>114</v>
      </c>
      <c r="E202" s="46" t="s">
        <v>115</v>
      </c>
      <c r="F202" s="46" t="s">
        <v>44</v>
      </c>
    </row>
    <row r="203" spans="1:6" x14ac:dyDescent="0.25">
      <c r="A203" s="47">
        <v>380641.22632100002</v>
      </c>
      <c r="B203" s="46" t="s">
        <v>107</v>
      </c>
      <c r="C203" s="46" t="s">
        <v>14</v>
      </c>
      <c r="D203" s="46" t="s">
        <v>114</v>
      </c>
      <c r="E203" s="46" t="s">
        <v>115</v>
      </c>
      <c r="F203" s="46" t="s">
        <v>44</v>
      </c>
    </row>
    <row r="204" spans="1:6" x14ac:dyDescent="0.25">
      <c r="A204" s="47">
        <v>24972.136768799999</v>
      </c>
      <c r="B204" s="46" t="s">
        <v>107</v>
      </c>
      <c r="C204" s="46" t="s">
        <v>14</v>
      </c>
      <c r="D204" s="46" t="s">
        <v>114</v>
      </c>
      <c r="E204" s="46" t="s">
        <v>115</v>
      </c>
      <c r="F204" s="46" t="s">
        <v>44</v>
      </c>
    </row>
    <row r="205" spans="1:6" x14ac:dyDescent="0.25">
      <c r="A205" s="47">
        <v>58200.0443667</v>
      </c>
      <c r="B205" s="46" t="s">
        <v>107</v>
      </c>
      <c r="C205" s="46" t="s">
        <v>14</v>
      </c>
      <c r="D205" s="46" t="s">
        <v>114</v>
      </c>
      <c r="E205" s="46" t="s">
        <v>115</v>
      </c>
      <c r="F205" s="46" t="s">
        <v>44</v>
      </c>
    </row>
    <row r="206" spans="1:6" x14ac:dyDescent="0.25">
      <c r="A206" s="47">
        <v>34155.698484300003</v>
      </c>
      <c r="B206" s="46" t="s">
        <v>107</v>
      </c>
      <c r="C206" s="46" t="s">
        <v>14</v>
      </c>
      <c r="D206" s="46" t="s">
        <v>114</v>
      </c>
      <c r="E206" s="46" t="s">
        <v>115</v>
      </c>
      <c r="F206" s="46" t="s">
        <v>44</v>
      </c>
    </row>
    <row r="207" spans="1:6" x14ac:dyDescent="0.25">
      <c r="A207" s="47">
        <v>58722.762555399997</v>
      </c>
      <c r="B207" s="46" t="s">
        <v>107</v>
      </c>
      <c r="C207" s="46" t="s">
        <v>14</v>
      </c>
      <c r="D207" s="46" t="s">
        <v>114</v>
      </c>
      <c r="E207" s="46" t="s">
        <v>115</v>
      </c>
      <c r="F207" s="46" t="s">
        <v>44</v>
      </c>
    </row>
    <row r="208" spans="1:6" x14ac:dyDescent="0.25">
      <c r="A208" s="47">
        <v>476201.33663699997</v>
      </c>
      <c r="B208" s="46" t="s">
        <v>107</v>
      </c>
      <c r="C208" s="46" t="s">
        <v>14</v>
      </c>
      <c r="D208" s="46" t="s">
        <v>114</v>
      </c>
      <c r="E208" s="46" t="s">
        <v>115</v>
      </c>
      <c r="F208" s="46" t="s">
        <v>44</v>
      </c>
    </row>
    <row r="209" spans="1:6" x14ac:dyDescent="0.25">
      <c r="A209" s="47">
        <v>677624.53907599999</v>
      </c>
      <c r="B209" s="46" t="s">
        <v>107</v>
      </c>
      <c r="C209" s="46" t="s">
        <v>14</v>
      </c>
      <c r="D209" s="46" t="s">
        <v>114</v>
      </c>
      <c r="E209" s="46" t="s">
        <v>115</v>
      </c>
      <c r="F209" s="46" t="s">
        <v>44</v>
      </c>
    </row>
    <row r="210" spans="1:6" x14ac:dyDescent="0.25">
      <c r="A210" s="47">
        <v>2795226.9899900001</v>
      </c>
      <c r="B210" s="46" t="s">
        <v>107</v>
      </c>
      <c r="C210" s="46" t="s">
        <v>14</v>
      </c>
      <c r="D210" s="46" t="s">
        <v>114</v>
      </c>
      <c r="E210" s="46" t="s">
        <v>115</v>
      </c>
      <c r="F210" s="46" t="s">
        <v>44</v>
      </c>
    </row>
    <row r="211" spans="1:6" x14ac:dyDescent="0.25">
      <c r="A211" s="47">
        <v>17340.391373499999</v>
      </c>
      <c r="B211" s="46" t="s">
        <v>107</v>
      </c>
      <c r="C211" s="46" t="s">
        <v>14</v>
      </c>
      <c r="D211" s="46" t="s">
        <v>114</v>
      </c>
      <c r="E211" s="46" t="s">
        <v>115</v>
      </c>
      <c r="F211" s="46" t="s">
        <v>44</v>
      </c>
    </row>
    <row r="212" spans="1:6" x14ac:dyDescent="0.25">
      <c r="A212" s="47">
        <v>8932.7236195900005</v>
      </c>
      <c r="B212" s="46" t="s">
        <v>107</v>
      </c>
      <c r="C212" s="46" t="s">
        <v>14</v>
      </c>
      <c r="D212" s="46" t="s">
        <v>114</v>
      </c>
      <c r="E212" s="46" t="s">
        <v>115</v>
      </c>
      <c r="F212" s="46" t="s">
        <v>44</v>
      </c>
    </row>
    <row r="213" spans="1:6" x14ac:dyDescent="0.25">
      <c r="A213" s="47">
        <v>13812.954305900001</v>
      </c>
      <c r="B213" s="46" t="s">
        <v>107</v>
      </c>
      <c r="C213" s="46" t="s">
        <v>14</v>
      </c>
      <c r="D213" s="46" t="s">
        <v>114</v>
      </c>
      <c r="E213" s="46" t="s">
        <v>115</v>
      </c>
      <c r="F213" s="46" t="s">
        <v>44</v>
      </c>
    </row>
    <row r="214" spans="1:6" x14ac:dyDescent="0.25">
      <c r="A214" s="47">
        <v>538235.00014999998</v>
      </c>
      <c r="B214" s="46" t="s">
        <v>107</v>
      </c>
      <c r="C214" s="46" t="s">
        <v>14</v>
      </c>
      <c r="D214" s="46" t="s">
        <v>114</v>
      </c>
      <c r="E214" s="46" t="s">
        <v>115</v>
      </c>
      <c r="F214" s="46" t="s">
        <v>44</v>
      </c>
    </row>
    <row r="215" spans="1:6" x14ac:dyDescent="0.25">
      <c r="A215" s="47">
        <v>45328.968103799998</v>
      </c>
      <c r="B215" s="46" t="s">
        <v>107</v>
      </c>
      <c r="C215" s="46" t="s">
        <v>14</v>
      </c>
      <c r="D215" s="46" t="s">
        <v>114</v>
      </c>
      <c r="E215" s="46" t="s">
        <v>115</v>
      </c>
      <c r="F215" s="46" t="s">
        <v>44</v>
      </c>
    </row>
    <row r="216" spans="1:6" x14ac:dyDescent="0.25">
      <c r="A216" s="47">
        <v>3795.8555814699998</v>
      </c>
      <c r="B216" s="46" t="s">
        <v>107</v>
      </c>
      <c r="C216" s="46" t="s">
        <v>14</v>
      </c>
      <c r="D216" s="46" t="s">
        <v>114</v>
      </c>
      <c r="E216" s="46" t="s">
        <v>115</v>
      </c>
      <c r="F216" s="46" t="s">
        <v>44</v>
      </c>
    </row>
    <row r="217" spans="1:6" x14ac:dyDescent="0.25">
      <c r="A217" s="47">
        <v>50549.454746199997</v>
      </c>
      <c r="B217" s="46" t="s">
        <v>107</v>
      </c>
      <c r="C217" s="46" t="s">
        <v>14</v>
      </c>
      <c r="D217" s="46" t="s">
        <v>114</v>
      </c>
      <c r="E217" s="46" t="s">
        <v>115</v>
      </c>
      <c r="F217" s="46" t="s">
        <v>44</v>
      </c>
    </row>
    <row r="218" spans="1:6" x14ac:dyDescent="0.25">
      <c r="A218" s="47">
        <v>44139.8327192</v>
      </c>
      <c r="B218" s="46" t="s">
        <v>107</v>
      </c>
      <c r="C218" s="46" t="s">
        <v>14</v>
      </c>
      <c r="D218" s="46" t="s">
        <v>114</v>
      </c>
      <c r="E218" s="46" t="s">
        <v>115</v>
      </c>
      <c r="F218" s="46" t="s">
        <v>44</v>
      </c>
    </row>
    <row r="219" spans="1:6" x14ac:dyDescent="0.25">
      <c r="A219" s="47">
        <v>121890.796749</v>
      </c>
      <c r="B219" s="46" t="s">
        <v>107</v>
      </c>
      <c r="C219" s="46" t="s">
        <v>14</v>
      </c>
      <c r="D219" s="46" t="s">
        <v>114</v>
      </c>
      <c r="E219" s="46" t="s">
        <v>115</v>
      </c>
      <c r="F219" s="46" t="s">
        <v>44</v>
      </c>
    </row>
    <row r="220" spans="1:6" x14ac:dyDescent="0.25">
      <c r="A220" s="47">
        <v>545.53999093200002</v>
      </c>
      <c r="B220" s="46" t="s">
        <v>107</v>
      </c>
      <c r="C220" s="46" t="s">
        <v>14</v>
      </c>
      <c r="D220" s="46" t="s">
        <v>114</v>
      </c>
      <c r="E220" s="46" t="s">
        <v>115</v>
      </c>
      <c r="F220" s="46" t="s">
        <v>44</v>
      </c>
    </row>
    <row r="221" spans="1:6" x14ac:dyDescent="0.25">
      <c r="A221" s="47">
        <v>6086.6145069499998</v>
      </c>
      <c r="B221" s="46" t="s">
        <v>107</v>
      </c>
      <c r="C221" s="46" t="s">
        <v>14</v>
      </c>
      <c r="D221" s="46" t="s">
        <v>114</v>
      </c>
      <c r="E221" s="46" t="s">
        <v>115</v>
      </c>
      <c r="F221" s="46" t="s">
        <v>44</v>
      </c>
    </row>
    <row r="222" spans="1:6" x14ac:dyDescent="0.25">
      <c r="A222" s="47">
        <v>1032.3729052199999</v>
      </c>
      <c r="B222" s="46" t="s">
        <v>107</v>
      </c>
      <c r="C222" s="46" t="s">
        <v>14</v>
      </c>
      <c r="D222" s="46" t="s">
        <v>114</v>
      </c>
      <c r="E222" s="46" t="s">
        <v>115</v>
      </c>
      <c r="F222" s="46" t="s">
        <v>44</v>
      </c>
    </row>
    <row r="223" spans="1:6" x14ac:dyDescent="0.25">
      <c r="A223" s="47">
        <v>2322.1019633000001</v>
      </c>
      <c r="B223" s="46" t="s">
        <v>107</v>
      </c>
      <c r="C223" s="46" t="s">
        <v>14</v>
      </c>
      <c r="D223" s="46" t="s">
        <v>114</v>
      </c>
      <c r="E223" s="46" t="s">
        <v>115</v>
      </c>
      <c r="F223" s="46" t="s">
        <v>44</v>
      </c>
    </row>
    <row r="224" spans="1:6" x14ac:dyDescent="0.25">
      <c r="A224" s="47">
        <v>3477.9727118800001</v>
      </c>
      <c r="B224" s="46" t="s">
        <v>107</v>
      </c>
      <c r="C224" s="46" t="s">
        <v>14</v>
      </c>
      <c r="D224" s="46" t="s">
        <v>114</v>
      </c>
      <c r="E224" s="46" t="s">
        <v>115</v>
      </c>
      <c r="F224" s="46" t="s">
        <v>44</v>
      </c>
    </row>
    <row r="225" spans="1:6" x14ac:dyDescent="0.25">
      <c r="A225" s="47">
        <v>49151.522085099998</v>
      </c>
      <c r="B225" s="46" t="s">
        <v>107</v>
      </c>
      <c r="C225" s="46" t="s">
        <v>14</v>
      </c>
      <c r="D225" s="46" t="s">
        <v>114</v>
      </c>
      <c r="E225" s="46" t="s">
        <v>115</v>
      </c>
      <c r="F225" s="46" t="s">
        <v>44</v>
      </c>
    </row>
    <row r="226" spans="1:6" x14ac:dyDescent="0.25">
      <c r="A226" s="47">
        <v>75740.583764800002</v>
      </c>
      <c r="B226" s="46" t="s">
        <v>107</v>
      </c>
      <c r="C226" s="46" t="s">
        <v>14</v>
      </c>
      <c r="D226" s="46" t="s">
        <v>114</v>
      </c>
      <c r="E226" s="46" t="s">
        <v>115</v>
      </c>
      <c r="F226" s="46" t="s">
        <v>44</v>
      </c>
    </row>
    <row r="227" spans="1:6" x14ac:dyDescent="0.25">
      <c r="A227" s="47">
        <v>43944.355967900003</v>
      </c>
      <c r="B227" s="46" t="s">
        <v>107</v>
      </c>
      <c r="C227" s="46" t="s">
        <v>14</v>
      </c>
      <c r="D227" s="46" t="s">
        <v>114</v>
      </c>
      <c r="E227" s="46" t="s">
        <v>115</v>
      </c>
      <c r="F227" s="46" t="s">
        <v>44</v>
      </c>
    </row>
    <row r="228" spans="1:6" x14ac:dyDescent="0.25">
      <c r="A228" s="47">
        <v>1349.2684000899999</v>
      </c>
      <c r="B228" s="46" t="s">
        <v>107</v>
      </c>
      <c r="C228" s="46" t="s">
        <v>14</v>
      </c>
      <c r="D228" s="46" t="s">
        <v>114</v>
      </c>
      <c r="E228" s="46" t="s">
        <v>115</v>
      </c>
      <c r="F228" s="46" t="s">
        <v>44</v>
      </c>
    </row>
    <row r="229" spans="1:6" x14ac:dyDescent="0.25">
      <c r="A229" s="47">
        <v>1658795.2168000001</v>
      </c>
      <c r="B229" s="46" t="s">
        <v>107</v>
      </c>
      <c r="C229" s="46" t="s">
        <v>14</v>
      </c>
      <c r="D229" s="46" t="s">
        <v>114</v>
      </c>
      <c r="E229" s="46" t="s">
        <v>115</v>
      </c>
      <c r="F229" s="46" t="s">
        <v>44</v>
      </c>
    </row>
    <row r="230" spans="1:6" x14ac:dyDescent="0.25">
      <c r="A230" s="47">
        <v>71167.651582399994</v>
      </c>
      <c r="B230" s="46" t="s">
        <v>107</v>
      </c>
      <c r="C230" s="46" t="s">
        <v>14</v>
      </c>
      <c r="D230" s="46" t="s">
        <v>114</v>
      </c>
      <c r="E230" s="46" t="s">
        <v>115</v>
      </c>
      <c r="F230" s="46" t="s">
        <v>44</v>
      </c>
    </row>
    <row r="231" spans="1:6" x14ac:dyDescent="0.25">
      <c r="A231" s="47">
        <v>3921678.4583800002</v>
      </c>
      <c r="B231" s="46" t="s">
        <v>107</v>
      </c>
      <c r="C231" s="46" t="s">
        <v>14</v>
      </c>
      <c r="D231" s="46" t="s">
        <v>114</v>
      </c>
      <c r="E231" s="46" t="s">
        <v>115</v>
      </c>
      <c r="F231" s="46" t="s">
        <v>44</v>
      </c>
    </row>
    <row r="232" spans="1:6" x14ac:dyDescent="0.25">
      <c r="A232" s="47">
        <v>76131.500600200001</v>
      </c>
      <c r="B232" s="46" t="s">
        <v>107</v>
      </c>
      <c r="C232" s="46" t="s">
        <v>14</v>
      </c>
      <c r="D232" s="46" t="s">
        <v>114</v>
      </c>
      <c r="E232" s="46" t="s">
        <v>115</v>
      </c>
      <c r="F232" s="46" t="s">
        <v>44</v>
      </c>
    </row>
    <row r="233" spans="1:6" x14ac:dyDescent="0.25">
      <c r="A233" s="47">
        <v>32829.954482399997</v>
      </c>
      <c r="B233" s="46" t="s">
        <v>107</v>
      </c>
      <c r="C233" s="46" t="s">
        <v>14</v>
      </c>
      <c r="D233" s="46" t="s">
        <v>114</v>
      </c>
      <c r="E233" s="46" t="s">
        <v>115</v>
      </c>
      <c r="F233" s="46" t="s">
        <v>44</v>
      </c>
    </row>
    <row r="234" spans="1:6" x14ac:dyDescent="0.25">
      <c r="A234" s="47">
        <v>22890.542129699999</v>
      </c>
      <c r="B234" s="46" t="s">
        <v>107</v>
      </c>
      <c r="C234" s="46" t="s">
        <v>14</v>
      </c>
      <c r="D234" s="46" t="s">
        <v>114</v>
      </c>
      <c r="E234" s="46" t="s">
        <v>115</v>
      </c>
      <c r="F234" s="46" t="s">
        <v>44</v>
      </c>
    </row>
    <row r="235" spans="1:6" x14ac:dyDescent="0.25">
      <c r="A235" s="47">
        <v>30119.576631</v>
      </c>
      <c r="B235" s="46" t="s">
        <v>107</v>
      </c>
      <c r="C235" s="46" t="s">
        <v>14</v>
      </c>
      <c r="D235" s="46" t="s">
        <v>114</v>
      </c>
      <c r="E235" s="46" t="s">
        <v>115</v>
      </c>
      <c r="F235" s="46" t="s">
        <v>44</v>
      </c>
    </row>
    <row r="236" spans="1:6" x14ac:dyDescent="0.25">
      <c r="A236" s="47">
        <v>12305.925015999999</v>
      </c>
      <c r="B236" s="46" t="s">
        <v>107</v>
      </c>
      <c r="C236" s="46" t="s">
        <v>14</v>
      </c>
      <c r="D236" s="46" t="s">
        <v>114</v>
      </c>
      <c r="E236" s="46" t="s">
        <v>115</v>
      </c>
      <c r="F236" s="46" t="s">
        <v>44</v>
      </c>
    </row>
    <row r="237" spans="1:6" x14ac:dyDescent="0.25">
      <c r="A237" s="47">
        <v>10364.9521386</v>
      </c>
      <c r="B237" s="46" t="s">
        <v>107</v>
      </c>
      <c r="C237" s="46" t="s">
        <v>14</v>
      </c>
      <c r="D237" s="46" t="s">
        <v>114</v>
      </c>
      <c r="E237" s="46" t="s">
        <v>115</v>
      </c>
      <c r="F237" s="46" t="s">
        <v>44</v>
      </c>
    </row>
    <row r="238" spans="1:6" x14ac:dyDescent="0.25">
      <c r="A238" s="47">
        <v>8641.9309510399999</v>
      </c>
      <c r="B238" s="46" t="s">
        <v>107</v>
      </c>
      <c r="C238" s="46" t="s">
        <v>14</v>
      </c>
      <c r="D238" s="46" t="s">
        <v>114</v>
      </c>
      <c r="E238" s="46" t="s">
        <v>115</v>
      </c>
      <c r="F238" s="46" t="s">
        <v>44</v>
      </c>
    </row>
    <row r="239" spans="1:6" x14ac:dyDescent="0.25">
      <c r="A239" s="47">
        <v>42580.968727500003</v>
      </c>
      <c r="B239" s="46" t="s">
        <v>107</v>
      </c>
      <c r="C239" s="46" t="s">
        <v>14</v>
      </c>
      <c r="D239" s="46" t="s">
        <v>114</v>
      </c>
      <c r="E239" s="46" t="s">
        <v>115</v>
      </c>
      <c r="F239" s="46" t="s">
        <v>44</v>
      </c>
    </row>
    <row r="240" spans="1:6" x14ac:dyDescent="0.25">
      <c r="A240" s="47">
        <v>117424.438696</v>
      </c>
      <c r="B240" s="46" t="s">
        <v>107</v>
      </c>
      <c r="C240" s="46" t="s">
        <v>14</v>
      </c>
      <c r="D240" s="46" t="s">
        <v>114</v>
      </c>
      <c r="E240" s="46" t="s">
        <v>115</v>
      </c>
      <c r="F240" s="46" t="s">
        <v>44</v>
      </c>
    </row>
    <row r="241" spans="1:6" x14ac:dyDescent="0.25">
      <c r="A241" s="47">
        <v>2995.24852968</v>
      </c>
      <c r="B241" s="46" t="s">
        <v>107</v>
      </c>
      <c r="C241" s="46" t="s">
        <v>14</v>
      </c>
      <c r="D241" s="46" t="s">
        <v>114</v>
      </c>
      <c r="E241" s="46" t="s">
        <v>115</v>
      </c>
      <c r="F241" s="46" t="s">
        <v>44</v>
      </c>
    </row>
    <row r="242" spans="1:6" x14ac:dyDescent="0.25">
      <c r="A242" s="47">
        <v>42795.2096055</v>
      </c>
      <c r="B242" s="46" t="s">
        <v>107</v>
      </c>
      <c r="C242" s="46" t="s">
        <v>14</v>
      </c>
      <c r="D242" s="46" t="s">
        <v>114</v>
      </c>
      <c r="E242" s="46" t="s">
        <v>115</v>
      </c>
      <c r="F242" s="46" t="s">
        <v>44</v>
      </c>
    </row>
    <row r="243" spans="1:6" x14ac:dyDescent="0.25">
      <c r="A243" s="47">
        <v>15885.2409341</v>
      </c>
      <c r="B243" s="46" t="s">
        <v>107</v>
      </c>
      <c r="C243" s="46" t="s">
        <v>14</v>
      </c>
      <c r="D243" s="46" t="s">
        <v>114</v>
      </c>
      <c r="E243" s="46" t="s">
        <v>115</v>
      </c>
      <c r="F243" s="46" t="s">
        <v>44</v>
      </c>
    </row>
    <row r="244" spans="1:6" x14ac:dyDescent="0.25">
      <c r="A244" s="47">
        <v>304513.64160999999</v>
      </c>
      <c r="B244" s="46" t="s">
        <v>107</v>
      </c>
      <c r="C244" s="46" t="s">
        <v>14</v>
      </c>
      <c r="D244" s="46" t="s">
        <v>114</v>
      </c>
      <c r="E244" s="46" t="s">
        <v>115</v>
      </c>
      <c r="F244" s="46" t="s">
        <v>44</v>
      </c>
    </row>
    <row r="245" spans="1:6" x14ac:dyDescent="0.25">
      <c r="A245" s="47">
        <v>2691.4919762999998</v>
      </c>
      <c r="B245" s="46" t="s">
        <v>107</v>
      </c>
      <c r="C245" s="46" t="s">
        <v>14</v>
      </c>
      <c r="D245" s="46" t="s">
        <v>114</v>
      </c>
      <c r="E245" s="46" t="s">
        <v>115</v>
      </c>
      <c r="F245" s="46" t="s">
        <v>44</v>
      </c>
    </row>
    <row r="246" spans="1:6" x14ac:dyDescent="0.25">
      <c r="A246" s="47">
        <v>2488.9700448899998</v>
      </c>
      <c r="B246" s="46" t="s">
        <v>107</v>
      </c>
      <c r="C246" s="46" t="s">
        <v>14</v>
      </c>
      <c r="D246" s="46" t="s">
        <v>114</v>
      </c>
      <c r="E246" s="46" t="s">
        <v>115</v>
      </c>
      <c r="F246" s="46" t="s">
        <v>44</v>
      </c>
    </row>
    <row r="247" spans="1:6" x14ac:dyDescent="0.25">
      <c r="A247" s="47">
        <v>19763.4160644</v>
      </c>
      <c r="B247" s="46" t="s">
        <v>107</v>
      </c>
      <c r="C247" s="46" t="s">
        <v>14</v>
      </c>
      <c r="D247" s="46" t="s">
        <v>114</v>
      </c>
      <c r="E247" s="46" t="s">
        <v>115</v>
      </c>
      <c r="F247" s="46" t="s">
        <v>44</v>
      </c>
    </row>
    <row r="248" spans="1:6" x14ac:dyDescent="0.25">
      <c r="A248" s="47">
        <v>243782.74093100001</v>
      </c>
      <c r="B248" s="46" t="s">
        <v>107</v>
      </c>
      <c r="C248" s="46" t="s">
        <v>14</v>
      </c>
      <c r="D248" s="46" t="s">
        <v>114</v>
      </c>
      <c r="E248" s="46" t="s">
        <v>115</v>
      </c>
      <c r="F248" s="46" t="s">
        <v>44</v>
      </c>
    </row>
    <row r="249" spans="1:6" x14ac:dyDescent="0.25">
      <c r="A249" s="47">
        <v>16038.219118000001</v>
      </c>
      <c r="B249" s="46" t="s">
        <v>107</v>
      </c>
      <c r="C249" s="46" t="s">
        <v>14</v>
      </c>
      <c r="D249" s="46" t="s">
        <v>114</v>
      </c>
      <c r="E249" s="46" t="s">
        <v>115</v>
      </c>
      <c r="F249" s="46" t="s">
        <v>44</v>
      </c>
    </row>
    <row r="250" spans="1:6" x14ac:dyDescent="0.25">
      <c r="A250" s="47">
        <v>114337.513792</v>
      </c>
      <c r="B250" s="46" t="s">
        <v>107</v>
      </c>
      <c r="C250" s="46" t="s">
        <v>14</v>
      </c>
      <c r="D250" s="46" t="s">
        <v>114</v>
      </c>
      <c r="E250" s="46" t="s">
        <v>115</v>
      </c>
      <c r="F250" s="46" t="s">
        <v>44</v>
      </c>
    </row>
    <row r="251" spans="1:6" x14ac:dyDescent="0.25">
      <c r="A251" s="47">
        <v>21854.4251626</v>
      </c>
      <c r="B251" s="46" t="s">
        <v>107</v>
      </c>
      <c r="C251" s="46" t="s">
        <v>14</v>
      </c>
      <c r="D251" s="46" t="s">
        <v>114</v>
      </c>
      <c r="E251" s="46" t="s">
        <v>115</v>
      </c>
      <c r="F251" s="46" t="s">
        <v>44</v>
      </c>
    </row>
    <row r="252" spans="1:6" x14ac:dyDescent="0.25">
      <c r="A252" s="47">
        <v>3955.9793413900002</v>
      </c>
      <c r="B252" s="46" t="s">
        <v>107</v>
      </c>
      <c r="C252" s="46" t="s">
        <v>14</v>
      </c>
      <c r="D252" s="46" t="s">
        <v>114</v>
      </c>
      <c r="E252" s="46" t="s">
        <v>115</v>
      </c>
      <c r="F252" s="46" t="s">
        <v>44</v>
      </c>
    </row>
    <row r="253" spans="1:6" x14ac:dyDescent="0.25">
      <c r="A253" s="47">
        <v>1438.7523927100001</v>
      </c>
      <c r="B253" s="46" t="s">
        <v>107</v>
      </c>
      <c r="C253" s="46" t="s">
        <v>14</v>
      </c>
      <c r="D253" s="46" t="s">
        <v>114</v>
      </c>
      <c r="E253" s="46" t="s">
        <v>115</v>
      </c>
      <c r="F253" s="46" t="s">
        <v>44</v>
      </c>
    </row>
    <row r="254" spans="1:6" x14ac:dyDescent="0.25">
      <c r="A254" s="47">
        <v>71465.409924199994</v>
      </c>
      <c r="B254" s="46" t="s">
        <v>107</v>
      </c>
      <c r="C254" s="46" t="s">
        <v>14</v>
      </c>
      <c r="D254" s="46" t="s">
        <v>114</v>
      </c>
      <c r="E254" s="46" t="s">
        <v>115</v>
      </c>
      <c r="F254" s="46" t="s">
        <v>44</v>
      </c>
    </row>
    <row r="255" spans="1:6" x14ac:dyDescent="0.25">
      <c r="A255" s="47">
        <v>39920.528018199999</v>
      </c>
      <c r="B255" s="46" t="s">
        <v>107</v>
      </c>
      <c r="C255" s="46" t="s">
        <v>14</v>
      </c>
      <c r="D255" s="46" t="s">
        <v>114</v>
      </c>
      <c r="E255" s="46" t="s">
        <v>115</v>
      </c>
      <c r="F255" s="46" t="s">
        <v>44</v>
      </c>
    </row>
    <row r="256" spans="1:6" x14ac:dyDescent="0.25">
      <c r="A256" s="47">
        <v>174722.51536700001</v>
      </c>
      <c r="B256" s="46" t="s">
        <v>107</v>
      </c>
      <c r="C256" s="46" t="s">
        <v>14</v>
      </c>
      <c r="D256" s="46" t="s">
        <v>114</v>
      </c>
      <c r="E256" s="46" t="s">
        <v>115</v>
      </c>
      <c r="F256" s="46" t="s">
        <v>44</v>
      </c>
    </row>
    <row r="257" spans="1:6" x14ac:dyDescent="0.25">
      <c r="A257" s="47">
        <v>21009.084836000002</v>
      </c>
      <c r="B257" s="46" t="s">
        <v>107</v>
      </c>
      <c r="C257" s="46" t="s">
        <v>14</v>
      </c>
      <c r="D257" s="46" t="s">
        <v>114</v>
      </c>
      <c r="E257" s="46" t="s">
        <v>115</v>
      </c>
      <c r="F257" s="46" t="s">
        <v>44</v>
      </c>
    </row>
    <row r="258" spans="1:6" x14ac:dyDescent="0.25">
      <c r="A258" s="47">
        <v>6649.82493213</v>
      </c>
      <c r="B258" s="46" t="s">
        <v>107</v>
      </c>
      <c r="C258" s="46" t="s">
        <v>14</v>
      </c>
      <c r="D258" s="46" t="s">
        <v>114</v>
      </c>
      <c r="E258" s="46" t="s">
        <v>115</v>
      </c>
      <c r="F258" s="46" t="s">
        <v>44</v>
      </c>
    </row>
    <row r="259" spans="1:6" x14ac:dyDescent="0.25">
      <c r="A259" s="47">
        <v>30680.045922900001</v>
      </c>
      <c r="B259" s="46" t="s">
        <v>107</v>
      </c>
      <c r="C259" s="46" t="s">
        <v>14</v>
      </c>
      <c r="D259" s="46" t="s">
        <v>114</v>
      </c>
      <c r="E259" s="46" t="s">
        <v>115</v>
      </c>
      <c r="F259" s="46" t="s">
        <v>44</v>
      </c>
    </row>
    <row r="260" spans="1:6" x14ac:dyDescent="0.25">
      <c r="A260" s="47">
        <v>25897.547526099999</v>
      </c>
      <c r="B260" s="46" t="s">
        <v>107</v>
      </c>
      <c r="C260" s="46" t="s">
        <v>14</v>
      </c>
      <c r="D260" s="46" t="s">
        <v>114</v>
      </c>
      <c r="E260" s="46" t="s">
        <v>115</v>
      </c>
      <c r="F260" s="46" t="s">
        <v>44</v>
      </c>
    </row>
    <row r="261" spans="1:6" x14ac:dyDescent="0.25">
      <c r="A261" s="47">
        <v>83925.689906600004</v>
      </c>
      <c r="B261" s="46" t="s">
        <v>107</v>
      </c>
      <c r="C261" s="46" t="s">
        <v>14</v>
      </c>
      <c r="D261" s="46" t="s">
        <v>114</v>
      </c>
      <c r="E261" s="46" t="s">
        <v>115</v>
      </c>
      <c r="F261" s="46" t="s">
        <v>44</v>
      </c>
    </row>
    <row r="262" spans="1:6" x14ac:dyDescent="0.25">
      <c r="A262" s="47">
        <v>34895.058996699998</v>
      </c>
      <c r="B262" s="46" t="s">
        <v>107</v>
      </c>
      <c r="C262" s="46" t="s">
        <v>14</v>
      </c>
      <c r="D262" s="46" t="s">
        <v>114</v>
      </c>
      <c r="E262" s="46" t="s">
        <v>115</v>
      </c>
      <c r="F262" s="46" t="s">
        <v>44</v>
      </c>
    </row>
    <row r="263" spans="1:6" x14ac:dyDescent="0.25">
      <c r="A263" s="47">
        <v>40694.833039500001</v>
      </c>
      <c r="B263" s="46" t="s">
        <v>107</v>
      </c>
      <c r="C263" s="46" t="s">
        <v>14</v>
      </c>
      <c r="D263" s="46" t="s">
        <v>114</v>
      </c>
      <c r="E263" s="46" t="s">
        <v>115</v>
      </c>
      <c r="F263" s="46" t="s">
        <v>44</v>
      </c>
    </row>
    <row r="264" spans="1:6" x14ac:dyDescent="0.25">
      <c r="A264" s="47">
        <v>6859.4020116399997</v>
      </c>
      <c r="B264" s="46" t="s">
        <v>107</v>
      </c>
      <c r="C264" s="46" t="s">
        <v>14</v>
      </c>
      <c r="D264" s="46" t="s">
        <v>114</v>
      </c>
      <c r="E264" s="46" t="s">
        <v>115</v>
      </c>
      <c r="F264" s="46" t="s">
        <v>44</v>
      </c>
    </row>
    <row r="265" spans="1:6" x14ac:dyDescent="0.25">
      <c r="A265" s="47">
        <v>68895.116675600002</v>
      </c>
      <c r="B265" s="46" t="s">
        <v>107</v>
      </c>
      <c r="C265" s="46" t="s">
        <v>14</v>
      </c>
      <c r="D265" s="46" t="s">
        <v>114</v>
      </c>
      <c r="E265" s="46" t="s">
        <v>115</v>
      </c>
      <c r="F265" s="46" t="s">
        <v>44</v>
      </c>
    </row>
    <row r="266" spans="1:6" x14ac:dyDescent="0.25">
      <c r="A266" s="47">
        <v>17156.718295300001</v>
      </c>
      <c r="B266" s="46" t="s">
        <v>107</v>
      </c>
      <c r="C266" s="46" t="s">
        <v>14</v>
      </c>
      <c r="D266" s="46" t="s">
        <v>114</v>
      </c>
      <c r="E266" s="46" t="s">
        <v>115</v>
      </c>
      <c r="F266" s="46" t="s">
        <v>44</v>
      </c>
    </row>
    <row r="267" spans="1:6" x14ac:dyDescent="0.25">
      <c r="A267" s="47">
        <v>105495.207012</v>
      </c>
      <c r="B267" s="46" t="s">
        <v>107</v>
      </c>
      <c r="C267" s="46" t="s">
        <v>14</v>
      </c>
      <c r="D267" s="46" t="s">
        <v>114</v>
      </c>
      <c r="E267" s="46" t="s">
        <v>115</v>
      </c>
      <c r="F267" s="46" t="s">
        <v>44</v>
      </c>
    </row>
    <row r="268" spans="1:6" x14ac:dyDescent="0.25">
      <c r="A268" s="47">
        <v>19897.644367100002</v>
      </c>
      <c r="B268" s="46" t="s">
        <v>107</v>
      </c>
      <c r="C268" s="46" t="s">
        <v>14</v>
      </c>
      <c r="D268" s="46" t="s">
        <v>114</v>
      </c>
      <c r="E268" s="46" t="s">
        <v>115</v>
      </c>
      <c r="F268" s="46" t="s">
        <v>44</v>
      </c>
    </row>
    <row r="269" spans="1:6" x14ac:dyDescent="0.25">
      <c r="A269" s="47">
        <v>26707.599111200001</v>
      </c>
      <c r="B269" s="46" t="s">
        <v>107</v>
      </c>
      <c r="C269" s="46" t="s">
        <v>14</v>
      </c>
      <c r="D269" s="46" t="s">
        <v>114</v>
      </c>
      <c r="E269" s="46" t="s">
        <v>115</v>
      </c>
      <c r="F269" s="46" t="s">
        <v>44</v>
      </c>
    </row>
    <row r="270" spans="1:6" x14ac:dyDescent="0.25">
      <c r="A270" s="47">
        <v>30983.815292899999</v>
      </c>
      <c r="B270" s="46" t="s">
        <v>107</v>
      </c>
      <c r="C270" s="46" t="s">
        <v>14</v>
      </c>
      <c r="D270" s="46" t="s">
        <v>114</v>
      </c>
      <c r="E270" s="46" t="s">
        <v>115</v>
      </c>
      <c r="F270" s="46" t="s">
        <v>44</v>
      </c>
    </row>
    <row r="271" spans="1:6" x14ac:dyDescent="0.25">
      <c r="A271" s="47">
        <v>30962.635252299999</v>
      </c>
      <c r="B271" s="46" t="s">
        <v>107</v>
      </c>
      <c r="C271" s="46" t="s">
        <v>14</v>
      </c>
      <c r="D271" s="46" t="s">
        <v>114</v>
      </c>
      <c r="E271" s="46" t="s">
        <v>115</v>
      </c>
      <c r="F271" s="46" t="s">
        <v>44</v>
      </c>
    </row>
    <row r="272" spans="1:6" x14ac:dyDescent="0.25">
      <c r="A272" s="47">
        <v>17380.425606100001</v>
      </c>
      <c r="B272" s="46" t="s">
        <v>107</v>
      </c>
      <c r="C272" s="46" t="s">
        <v>14</v>
      </c>
      <c r="D272" s="46" t="s">
        <v>114</v>
      </c>
      <c r="E272" s="46" t="s">
        <v>115</v>
      </c>
      <c r="F272" s="46" t="s">
        <v>44</v>
      </c>
    </row>
    <row r="273" spans="1:6" x14ac:dyDescent="0.25">
      <c r="A273" s="47">
        <v>889747.03063099994</v>
      </c>
      <c r="B273" s="46" t="s">
        <v>107</v>
      </c>
      <c r="C273" s="46" t="s">
        <v>14</v>
      </c>
      <c r="D273" s="46" t="s">
        <v>114</v>
      </c>
      <c r="E273" s="46" t="s">
        <v>115</v>
      </c>
      <c r="F273" s="46" t="s">
        <v>44</v>
      </c>
    </row>
    <row r="274" spans="1:6" x14ac:dyDescent="0.25">
      <c r="A274" s="47">
        <v>12381.2673853</v>
      </c>
      <c r="B274" s="46" t="s">
        <v>107</v>
      </c>
      <c r="C274" s="46" t="s">
        <v>14</v>
      </c>
      <c r="D274" s="46" t="s">
        <v>114</v>
      </c>
      <c r="E274" s="46" t="s">
        <v>115</v>
      </c>
      <c r="F274" s="46" t="s">
        <v>44</v>
      </c>
    </row>
    <row r="275" spans="1:6" x14ac:dyDescent="0.25">
      <c r="A275" s="47">
        <v>25655.033895799999</v>
      </c>
      <c r="B275" s="46" t="s">
        <v>107</v>
      </c>
      <c r="C275" s="46" t="s">
        <v>14</v>
      </c>
      <c r="D275" s="46" t="s">
        <v>114</v>
      </c>
      <c r="E275" s="46" t="s">
        <v>115</v>
      </c>
      <c r="F275" s="46" t="s">
        <v>44</v>
      </c>
    </row>
    <row r="276" spans="1:6" x14ac:dyDescent="0.25">
      <c r="A276" s="47">
        <v>1660.10217334</v>
      </c>
      <c r="B276" s="46" t="s">
        <v>107</v>
      </c>
      <c r="C276" s="46" t="s">
        <v>14</v>
      </c>
      <c r="D276" s="46" t="s">
        <v>114</v>
      </c>
      <c r="E276" s="46" t="s">
        <v>115</v>
      </c>
      <c r="F276" s="46" t="s">
        <v>44</v>
      </c>
    </row>
    <row r="277" spans="1:6" x14ac:dyDescent="0.25">
      <c r="A277" s="47">
        <v>4963.8194696299997</v>
      </c>
      <c r="B277" s="46" t="s">
        <v>107</v>
      </c>
      <c r="C277" s="46" t="s">
        <v>14</v>
      </c>
      <c r="D277" s="46" t="s">
        <v>114</v>
      </c>
      <c r="E277" s="46" t="s">
        <v>115</v>
      </c>
      <c r="F277" s="46" t="s">
        <v>44</v>
      </c>
    </row>
    <row r="278" spans="1:6" x14ac:dyDescent="0.25">
      <c r="A278" s="47">
        <v>28659.6595051</v>
      </c>
      <c r="B278" s="46" t="s">
        <v>107</v>
      </c>
      <c r="C278" s="46" t="s">
        <v>14</v>
      </c>
      <c r="D278" s="46" t="s">
        <v>114</v>
      </c>
      <c r="E278" s="46" t="s">
        <v>115</v>
      </c>
      <c r="F278" s="46" t="s">
        <v>44</v>
      </c>
    </row>
    <row r="279" spans="1:6" x14ac:dyDescent="0.25">
      <c r="A279" s="47">
        <v>26992.498979799999</v>
      </c>
      <c r="B279" s="46" t="s">
        <v>107</v>
      </c>
      <c r="C279" s="46" t="s">
        <v>14</v>
      </c>
      <c r="D279" s="46" t="s">
        <v>114</v>
      </c>
      <c r="E279" s="46" t="s">
        <v>115</v>
      </c>
      <c r="F279" s="46" t="s">
        <v>44</v>
      </c>
    </row>
    <row r="280" spans="1:6" x14ac:dyDescent="0.25">
      <c r="A280" s="47">
        <v>37779.613460799999</v>
      </c>
      <c r="B280" s="46" t="s">
        <v>107</v>
      </c>
      <c r="C280" s="46" t="s">
        <v>14</v>
      </c>
      <c r="D280" s="46" t="s">
        <v>114</v>
      </c>
      <c r="E280" s="46" t="s">
        <v>115</v>
      </c>
      <c r="F280" s="46" t="s">
        <v>44</v>
      </c>
    </row>
    <row r="281" spans="1:6" x14ac:dyDescent="0.25">
      <c r="A281" s="47">
        <v>7165.4982960999996</v>
      </c>
      <c r="B281" s="46" t="s">
        <v>107</v>
      </c>
      <c r="C281" s="46" t="s">
        <v>14</v>
      </c>
      <c r="D281" s="46" t="s">
        <v>114</v>
      </c>
      <c r="E281" s="46" t="s">
        <v>115</v>
      </c>
      <c r="F281" s="46" t="s">
        <v>44</v>
      </c>
    </row>
    <row r="282" spans="1:6" x14ac:dyDescent="0.25">
      <c r="A282" s="47">
        <v>1391.6587399099999</v>
      </c>
      <c r="B282" s="46" t="s">
        <v>107</v>
      </c>
      <c r="C282" s="46" t="s">
        <v>14</v>
      </c>
      <c r="D282" s="46" t="s">
        <v>114</v>
      </c>
      <c r="E282" s="46" t="s">
        <v>115</v>
      </c>
      <c r="F282" s="46" t="s">
        <v>44</v>
      </c>
    </row>
    <row r="283" spans="1:6" x14ac:dyDescent="0.25">
      <c r="A283" s="47">
        <v>17516.964448300001</v>
      </c>
      <c r="B283" s="46" t="s">
        <v>107</v>
      </c>
      <c r="C283" s="46" t="s">
        <v>14</v>
      </c>
      <c r="D283" s="46" t="s">
        <v>114</v>
      </c>
      <c r="E283" s="46" t="s">
        <v>115</v>
      </c>
      <c r="F283" s="46" t="s">
        <v>44</v>
      </c>
    </row>
    <row r="284" spans="1:6" x14ac:dyDescent="0.25">
      <c r="A284" s="47">
        <v>18108.053159899999</v>
      </c>
      <c r="B284" s="46" t="s">
        <v>107</v>
      </c>
      <c r="C284" s="46" t="s">
        <v>14</v>
      </c>
      <c r="D284" s="46" t="s">
        <v>114</v>
      </c>
      <c r="E284" s="46" t="s">
        <v>115</v>
      </c>
      <c r="F284" s="46" t="s">
        <v>44</v>
      </c>
    </row>
    <row r="285" spans="1:6" x14ac:dyDescent="0.25">
      <c r="A285" s="47">
        <v>22221.779150499999</v>
      </c>
      <c r="B285" s="46" t="s">
        <v>107</v>
      </c>
      <c r="C285" s="46" t="s">
        <v>14</v>
      </c>
      <c r="D285" s="46" t="s">
        <v>114</v>
      </c>
      <c r="E285" s="46" t="s">
        <v>115</v>
      </c>
      <c r="F285" s="46" t="s">
        <v>44</v>
      </c>
    </row>
    <row r="286" spans="1:6" x14ac:dyDescent="0.25">
      <c r="A286" s="47">
        <v>9708.6349414699998</v>
      </c>
      <c r="B286" s="46" t="s">
        <v>107</v>
      </c>
      <c r="C286" s="46" t="s">
        <v>14</v>
      </c>
      <c r="D286" s="46" t="s">
        <v>114</v>
      </c>
      <c r="E286" s="46" t="s">
        <v>115</v>
      </c>
      <c r="F286" s="46" t="s">
        <v>44</v>
      </c>
    </row>
    <row r="287" spans="1:6" x14ac:dyDescent="0.25">
      <c r="A287" s="47">
        <v>2984608.4873500001</v>
      </c>
      <c r="B287" s="46" t="s">
        <v>107</v>
      </c>
      <c r="C287" s="46" t="s">
        <v>14</v>
      </c>
      <c r="D287" s="46" t="s">
        <v>114</v>
      </c>
      <c r="E287" s="46" t="s">
        <v>115</v>
      </c>
      <c r="F287" s="46" t="s">
        <v>44</v>
      </c>
    </row>
    <row r="288" spans="1:6" x14ac:dyDescent="0.25">
      <c r="A288" s="47">
        <v>312769.89337300003</v>
      </c>
      <c r="B288" s="46" t="s">
        <v>107</v>
      </c>
      <c r="C288" s="46" t="s">
        <v>14</v>
      </c>
      <c r="D288" s="46" t="s">
        <v>114</v>
      </c>
      <c r="E288" s="46" t="s">
        <v>115</v>
      </c>
      <c r="F288" s="46" t="s">
        <v>44</v>
      </c>
    </row>
    <row r="289" spans="1:6" x14ac:dyDescent="0.25">
      <c r="A289" s="47">
        <v>24395.237028399999</v>
      </c>
      <c r="B289" s="46" t="s">
        <v>107</v>
      </c>
      <c r="C289" s="46" t="s">
        <v>14</v>
      </c>
      <c r="D289" s="46" t="s">
        <v>114</v>
      </c>
      <c r="E289" s="46" t="s">
        <v>115</v>
      </c>
      <c r="F289" s="46" t="s">
        <v>44</v>
      </c>
    </row>
    <row r="290" spans="1:6" x14ac:dyDescent="0.25">
      <c r="A290" s="47">
        <v>73086.733604199995</v>
      </c>
      <c r="B290" s="46" t="s">
        <v>107</v>
      </c>
      <c r="C290" s="46" t="s">
        <v>14</v>
      </c>
      <c r="D290" s="46" t="s">
        <v>114</v>
      </c>
      <c r="E290" s="46" t="s">
        <v>115</v>
      </c>
      <c r="F290" s="46" t="s">
        <v>44</v>
      </c>
    </row>
    <row r="291" spans="1:6" x14ac:dyDescent="0.25">
      <c r="A291" s="47">
        <v>685783.69030899997</v>
      </c>
      <c r="B291" s="46" t="s">
        <v>107</v>
      </c>
      <c r="C291" s="46" t="s">
        <v>14</v>
      </c>
      <c r="D291" s="46" t="s">
        <v>114</v>
      </c>
      <c r="E291" s="46" t="s">
        <v>115</v>
      </c>
      <c r="F291" s="46" t="s">
        <v>44</v>
      </c>
    </row>
    <row r="292" spans="1:6" x14ac:dyDescent="0.25">
      <c r="A292" s="47">
        <v>31845.6440931</v>
      </c>
      <c r="B292" s="46" t="s">
        <v>107</v>
      </c>
      <c r="C292" s="46" t="s">
        <v>14</v>
      </c>
      <c r="D292" s="46" t="s">
        <v>114</v>
      </c>
      <c r="E292" s="46" t="s">
        <v>115</v>
      </c>
      <c r="F292" s="46" t="s">
        <v>44</v>
      </c>
    </row>
    <row r="293" spans="1:6" x14ac:dyDescent="0.25">
      <c r="A293" s="47">
        <v>2867.4990531799999</v>
      </c>
      <c r="B293" s="46" t="s">
        <v>107</v>
      </c>
      <c r="C293" s="46" t="s">
        <v>14</v>
      </c>
      <c r="D293" s="46" t="s">
        <v>114</v>
      </c>
      <c r="E293" s="46" t="s">
        <v>115</v>
      </c>
      <c r="F293" s="46" t="s">
        <v>44</v>
      </c>
    </row>
    <row r="294" spans="1:6" x14ac:dyDescent="0.25">
      <c r="A294" s="47">
        <v>36427.992513999998</v>
      </c>
      <c r="B294" s="46" t="s">
        <v>107</v>
      </c>
      <c r="C294" s="46" t="s">
        <v>14</v>
      </c>
      <c r="D294" s="46" t="s">
        <v>114</v>
      </c>
      <c r="E294" s="46" t="s">
        <v>115</v>
      </c>
      <c r="F294" s="46" t="s">
        <v>44</v>
      </c>
    </row>
    <row r="295" spans="1:6" x14ac:dyDescent="0.25">
      <c r="A295" s="47">
        <v>2470.1436195800002</v>
      </c>
      <c r="B295" s="46" t="s">
        <v>107</v>
      </c>
      <c r="C295" s="46" t="s">
        <v>14</v>
      </c>
      <c r="D295" s="46" t="s">
        <v>114</v>
      </c>
      <c r="E295" s="46" t="s">
        <v>115</v>
      </c>
      <c r="F295" s="46" t="s">
        <v>44</v>
      </c>
    </row>
    <row r="296" spans="1:6" x14ac:dyDescent="0.25">
      <c r="A296" s="47">
        <v>46508.723917399999</v>
      </c>
      <c r="B296" s="46" t="s">
        <v>107</v>
      </c>
      <c r="C296" s="46" t="s">
        <v>14</v>
      </c>
      <c r="D296" s="46" t="s">
        <v>114</v>
      </c>
      <c r="E296" s="46" t="s">
        <v>115</v>
      </c>
      <c r="F296" s="46" t="s">
        <v>44</v>
      </c>
    </row>
    <row r="297" spans="1:6" x14ac:dyDescent="0.25">
      <c r="A297" s="47">
        <v>23170.730853500001</v>
      </c>
      <c r="B297" s="46" t="s">
        <v>107</v>
      </c>
      <c r="C297" s="46" t="s">
        <v>14</v>
      </c>
      <c r="D297" s="46" t="s">
        <v>114</v>
      </c>
      <c r="E297" s="46" t="s">
        <v>115</v>
      </c>
      <c r="F297" s="46" t="s">
        <v>44</v>
      </c>
    </row>
    <row r="298" spans="1:6" x14ac:dyDescent="0.25">
      <c r="A298" s="47">
        <v>7184.3339775799996</v>
      </c>
      <c r="B298" s="46" t="s">
        <v>107</v>
      </c>
      <c r="C298" s="46" t="s">
        <v>14</v>
      </c>
      <c r="D298" s="46" t="s">
        <v>114</v>
      </c>
      <c r="E298" s="46" t="s">
        <v>115</v>
      </c>
      <c r="F298" s="46" t="s">
        <v>44</v>
      </c>
    </row>
    <row r="299" spans="1:6" x14ac:dyDescent="0.25">
      <c r="A299" s="47">
        <v>140531.57033399999</v>
      </c>
      <c r="B299" s="46" t="s">
        <v>107</v>
      </c>
      <c r="C299" s="46" t="s">
        <v>14</v>
      </c>
      <c r="D299" s="46" t="s">
        <v>114</v>
      </c>
      <c r="E299" s="46" t="s">
        <v>115</v>
      </c>
      <c r="F299" s="46" t="s">
        <v>44</v>
      </c>
    </row>
    <row r="300" spans="1:6" x14ac:dyDescent="0.25">
      <c r="A300" s="47">
        <v>17933.7767399</v>
      </c>
      <c r="B300" s="46" t="s">
        <v>107</v>
      </c>
      <c r="C300" s="46" t="s">
        <v>14</v>
      </c>
      <c r="D300" s="46" t="s">
        <v>114</v>
      </c>
      <c r="E300" s="46" t="s">
        <v>115</v>
      </c>
      <c r="F300" s="46" t="s">
        <v>44</v>
      </c>
    </row>
    <row r="301" spans="1:6" x14ac:dyDescent="0.25">
      <c r="A301" s="47">
        <v>171151.04970800001</v>
      </c>
      <c r="B301" s="46" t="s">
        <v>107</v>
      </c>
      <c r="C301" s="46" t="s">
        <v>14</v>
      </c>
      <c r="D301" s="46" t="s">
        <v>114</v>
      </c>
      <c r="E301" s="46" t="s">
        <v>115</v>
      </c>
      <c r="F301" s="46" t="s">
        <v>44</v>
      </c>
    </row>
    <row r="302" spans="1:6" x14ac:dyDescent="0.25">
      <c r="A302" s="47">
        <v>22596.182235299999</v>
      </c>
      <c r="B302" s="46" t="s">
        <v>107</v>
      </c>
      <c r="C302" s="46" t="s">
        <v>14</v>
      </c>
      <c r="D302" s="46" t="s">
        <v>114</v>
      </c>
      <c r="E302" s="46" t="s">
        <v>115</v>
      </c>
      <c r="F302" s="46" t="s">
        <v>44</v>
      </c>
    </row>
    <row r="303" spans="1:6" x14ac:dyDescent="0.25">
      <c r="A303" s="47">
        <v>1516.45870003</v>
      </c>
      <c r="B303" s="46" t="s">
        <v>107</v>
      </c>
      <c r="C303" s="46" t="s">
        <v>14</v>
      </c>
      <c r="D303" s="46" t="s">
        <v>114</v>
      </c>
      <c r="E303" s="46" t="s">
        <v>115</v>
      </c>
      <c r="F303" s="46" t="s">
        <v>44</v>
      </c>
    </row>
    <row r="304" spans="1:6" x14ac:dyDescent="0.25">
      <c r="A304" s="47">
        <v>740986.13075200003</v>
      </c>
      <c r="B304" s="46" t="s">
        <v>107</v>
      </c>
      <c r="C304" s="46" t="s">
        <v>14</v>
      </c>
      <c r="D304" s="46" t="s">
        <v>114</v>
      </c>
      <c r="E304" s="46" t="s">
        <v>115</v>
      </c>
      <c r="F304" s="46" t="s">
        <v>44</v>
      </c>
    </row>
    <row r="305" spans="1:6" x14ac:dyDescent="0.25">
      <c r="A305" s="47">
        <v>11827.916250800001</v>
      </c>
      <c r="B305" s="46" t="s">
        <v>107</v>
      </c>
      <c r="C305" s="46" t="s">
        <v>14</v>
      </c>
      <c r="D305" s="46" t="s">
        <v>114</v>
      </c>
      <c r="E305" s="46" t="s">
        <v>115</v>
      </c>
      <c r="F305" s="46" t="s">
        <v>44</v>
      </c>
    </row>
    <row r="306" spans="1:6" x14ac:dyDescent="0.25">
      <c r="A306" s="47">
        <v>35319.493764500003</v>
      </c>
      <c r="B306" s="46" t="s">
        <v>107</v>
      </c>
      <c r="C306" s="46" t="s">
        <v>14</v>
      </c>
      <c r="D306" s="46" t="s">
        <v>114</v>
      </c>
      <c r="E306" s="46" t="s">
        <v>115</v>
      </c>
      <c r="F306" s="46" t="s">
        <v>44</v>
      </c>
    </row>
    <row r="307" spans="1:6" x14ac:dyDescent="0.25">
      <c r="A307" s="47">
        <v>139205.81138200001</v>
      </c>
      <c r="B307" s="46" t="s">
        <v>107</v>
      </c>
      <c r="C307" s="46" t="s">
        <v>14</v>
      </c>
      <c r="D307" s="46" t="s">
        <v>114</v>
      </c>
      <c r="E307" s="46" t="s">
        <v>115</v>
      </c>
      <c r="F307" s="46" t="s">
        <v>44</v>
      </c>
    </row>
    <row r="308" spans="1:6" x14ac:dyDescent="0.25">
      <c r="A308" s="47">
        <v>63396.990234199999</v>
      </c>
      <c r="B308" s="46" t="s">
        <v>107</v>
      </c>
      <c r="C308" s="46" t="s">
        <v>14</v>
      </c>
      <c r="D308" s="46" t="s">
        <v>114</v>
      </c>
      <c r="E308" s="46" t="s">
        <v>115</v>
      </c>
      <c r="F308" s="46" t="s">
        <v>44</v>
      </c>
    </row>
    <row r="309" spans="1:6" x14ac:dyDescent="0.25">
      <c r="A309" s="47">
        <v>15100.263720700001</v>
      </c>
      <c r="B309" s="46" t="s">
        <v>107</v>
      </c>
      <c r="C309" s="46" t="s">
        <v>14</v>
      </c>
      <c r="D309" s="46" t="s">
        <v>114</v>
      </c>
      <c r="E309" s="46" t="s">
        <v>115</v>
      </c>
      <c r="F309" s="46" t="s">
        <v>44</v>
      </c>
    </row>
    <row r="310" spans="1:6" x14ac:dyDescent="0.25">
      <c r="A310" s="47">
        <v>17992.670505900001</v>
      </c>
      <c r="B310" s="46" t="s">
        <v>107</v>
      </c>
      <c r="C310" s="46" t="s">
        <v>14</v>
      </c>
      <c r="D310" s="46" t="s">
        <v>114</v>
      </c>
      <c r="E310" s="46" t="s">
        <v>115</v>
      </c>
      <c r="F310" s="46" t="s">
        <v>44</v>
      </c>
    </row>
    <row r="311" spans="1:6" x14ac:dyDescent="0.25">
      <c r="A311" s="47">
        <v>42183.001373500003</v>
      </c>
      <c r="B311" s="46" t="s">
        <v>107</v>
      </c>
      <c r="C311" s="46" t="s">
        <v>14</v>
      </c>
      <c r="D311" s="46" t="s">
        <v>114</v>
      </c>
      <c r="E311" s="46" t="s">
        <v>115</v>
      </c>
      <c r="F311" s="46" t="s">
        <v>44</v>
      </c>
    </row>
    <row r="312" spans="1:6" x14ac:dyDescent="0.25">
      <c r="A312" s="47">
        <v>16483.256986199998</v>
      </c>
      <c r="B312" s="46" t="s">
        <v>107</v>
      </c>
      <c r="C312" s="46" t="s">
        <v>14</v>
      </c>
      <c r="D312" s="46" t="s">
        <v>114</v>
      </c>
      <c r="E312" s="46" t="s">
        <v>115</v>
      </c>
      <c r="F312" s="46" t="s">
        <v>44</v>
      </c>
    </row>
    <row r="313" spans="1:6" x14ac:dyDescent="0.25">
      <c r="A313" s="47">
        <v>1488.2017961700001</v>
      </c>
      <c r="B313" s="46" t="s">
        <v>107</v>
      </c>
      <c r="C313" s="46" t="s">
        <v>14</v>
      </c>
      <c r="D313" s="46" t="s">
        <v>114</v>
      </c>
      <c r="E313" s="46" t="s">
        <v>115</v>
      </c>
      <c r="F313" s="46" t="s">
        <v>44</v>
      </c>
    </row>
    <row r="314" spans="1:6" x14ac:dyDescent="0.25">
      <c r="A314" s="47">
        <v>127945.385395</v>
      </c>
      <c r="B314" s="46" t="s">
        <v>107</v>
      </c>
      <c r="C314" s="46" t="s">
        <v>14</v>
      </c>
      <c r="D314" s="46" t="s">
        <v>114</v>
      </c>
      <c r="E314" s="46" t="s">
        <v>115</v>
      </c>
      <c r="F314" s="46" t="s">
        <v>44</v>
      </c>
    </row>
    <row r="315" spans="1:6" x14ac:dyDescent="0.25">
      <c r="A315" s="47">
        <v>525356.81783199997</v>
      </c>
      <c r="B315" s="46" t="s">
        <v>107</v>
      </c>
      <c r="C315" s="46" t="s">
        <v>14</v>
      </c>
      <c r="D315" s="46" t="s">
        <v>114</v>
      </c>
      <c r="E315" s="46" t="s">
        <v>115</v>
      </c>
      <c r="F315" s="46" t="s">
        <v>44</v>
      </c>
    </row>
    <row r="316" spans="1:6" x14ac:dyDescent="0.25">
      <c r="A316" s="47">
        <v>17728.9200624</v>
      </c>
      <c r="B316" s="46" t="s">
        <v>107</v>
      </c>
      <c r="C316" s="46" t="s">
        <v>14</v>
      </c>
      <c r="D316" s="46" t="s">
        <v>114</v>
      </c>
      <c r="E316" s="46" t="s">
        <v>115</v>
      </c>
      <c r="F316" s="46" t="s">
        <v>44</v>
      </c>
    </row>
    <row r="317" spans="1:6" x14ac:dyDescent="0.25">
      <c r="A317" s="47">
        <v>24823.792474000002</v>
      </c>
      <c r="B317" s="46" t="s">
        <v>107</v>
      </c>
      <c r="C317" s="46" t="s">
        <v>14</v>
      </c>
      <c r="D317" s="46" t="s">
        <v>114</v>
      </c>
      <c r="E317" s="46" t="s">
        <v>115</v>
      </c>
      <c r="F317" s="46" t="s">
        <v>44</v>
      </c>
    </row>
    <row r="318" spans="1:6" x14ac:dyDescent="0.25">
      <c r="A318" s="47">
        <v>6748.7094996100004</v>
      </c>
      <c r="B318" s="46" t="s">
        <v>107</v>
      </c>
      <c r="C318" s="46" t="s">
        <v>14</v>
      </c>
      <c r="D318" s="46" t="s">
        <v>114</v>
      </c>
      <c r="E318" s="46" t="s">
        <v>115</v>
      </c>
      <c r="F318" s="46" t="s">
        <v>44</v>
      </c>
    </row>
    <row r="319" spans="1:6" x14ac:dyDescent="0.25">
      <c r="A319" s="47">
        <v>36190.138951499997</v>
      </c>
      <c r="B319" s="46" t="s">
        <v>107</v>
      </c>
      <c r="C319" s="46" t="s">
        <v>14</v>
      </c>
      <c r="D319" s="46" t="s">
        <v>114</v>
      </c>
      <c r="E319" s="46" t="s">
        <v>115</v>
      </c>
      <c r="F319" s="46" t="s">
        <v>44</v>
      </c>
    </row>
    <row r="320" spans="1:6" x14ac:dyDescent="0.25">
      <c r="A320" s="47">
        <v>24958.0232688</v>
      </c>
      <c r="B320" s="46" t="s">
        <v>107</v>
      </c>
      <c r="C320" s="46" t="s">
        <v>14</v>
      </c>
      <c r="D320" s="46" t="s">
        <v>114</v>
      </c>
      <c r="E320" s="46" t="s">
        <v>115</v>
      </c>
      <c r="F320" s="46" t="s">
        <v>44</v>
      </c>
    </row>
    <row r="321" spans="1:6" x14ac:dyDescent="0.25">
      <c r="A321" s="47">
        <v>9173.7661323100001</v>
      </c>
      <c r="B321" s="46" t="s">
        <v>107</v>
      </c>
      <c r="C321" s="46" t="s">
        <v>14</v>
      </c>
      <c r="D321" s="46" t="s">
        <v>114</v>
      </c>
      <c r="E321" s="46" t="s">
        <v>115</v>
      </c>
      <c r="F321" s="46" t="s">
        <v>44</v>
      </c>
    </row>
    <row r="322" spans="1:6" x14ac:dyDescent="0.25">
      <c r="A322" s="47">
        <v>13231.344843700001</v>
      </c>
      <c r="B322" s="46" t="s">
        <v>107</v>
      </c>
      <c r="C322" s="46" t="s">
        <v>14</v>
      </c>
      <c r="D322" s="46" t="s">
        <v>114</v>
      </c>
      <c r="E322" s="46" t="s">
        <v>115</v>
      </c>
      <c r="F322" s="46" t="s">
        <v>44</v>
      </c>
    </row>
    <row r="323" spans="1:6" x14ac:dyDescent="0.25">
      <c r="A323" s="47">
        <v>17500.5186932</v>
      </c>
      <c r="B323" s="46" t="s">
        <v>107</v>
      </c>
      <c r="C323" s="46" t="s">
        <v>14</v>
      </c>
      <c r="D323" s="46" t="s">
        <v>114</v>
      </c>
      <c r="E323" s="46" t="s">
        <v>115</v>
      </c>
      <c r="F323" s="46" t="s">
        <v>44</v>
      </c>
    </row>
    <row r="324" spans="1:6" x14ac:dyDescent="0.25">
      <c r="A324" s="47">
        <v>5380.5926024</v>
      </c>
      <c r="B324" s="46" t="s">
        <v>107</v>
      </c>
      <c r="C324" s="46" t="s">
        <v>14</v>
      </c>
      <c r="D324" s="46" t="s">
        <v>114</v>
      </c>
      <c r="E324" s="46" t="s">
        <v>115</v>
      </c>
      <c r="F324" s="46" t="s">
        <v>44</v>
      </c>
    </row>
    <row r="325" spans="1:6" x14ac:dyDescent="0.25">
      <c r="A325" s="47">
        <v>27098.477142399999</v>
      </c>
      <c r="B325" s="46" t="s">
        <v>107</v>
      </c>
      <c r="C325" s="46" t="s">
        <v>14</v>
      </c>
      <c r="D325" s="46" t="s">
        <v>114</v>
      </c>
      <c r="E325" s="46" t="s">
        <v>115</v>
      </c>
      <c r="F325" s="46" t="s">
        <v>44</v>
      </c>
    </row>
    <row r="326" spans="1:6" x14ac:dyDescent="0.25">
      <c r="A326" s="47">
        <v>22829.338537200001</v>
      </c>
      <c r="B326" s="46" t="s">
        <v>107</v>
      </c>
      <c r="C326" s="46" t="s">
        <v>14</v>
      </c>
      <c r="D326" s="46" t="s">
        <v>114</v>
      </c>
      <c r="E326" s="46" t="s">
        <v>115</v>
      </c>
      <c r="F326" s="46" t="s">
        <v>44</v>
      </c>
    </row>
    <row r="327" spans="1:6" x14ac:dyDescent="0.25">
      <c r="A327" s="47">
        <v>45950.652737800003</v>
      </c>
      <c r="B327" s="46" t="s">
        <v>107</v>
      </c>
      <c r="C327" s="46" t="s">
        <v>14</v>
      </c>
      <c r="D327" s="46" t="s">
        <v>114</v>
      </c>
      <c r="E327" s="46" t="s">
        <v>115</v>
      </c>
      <c r="F327" s="46" t="s">
        <v>44</v>
      </c>
    </row>
    <row r="328" spans="1:6" x14ac:dyDescent="0.25">
      <c r="A328" s="47">
        <v>18635.506344400001</v>
      </c>
      <c r="B328" s="46" t="s">
        <v>107</v>
      </c>
      <c r="C328" s="46" t="s">
        <v>14</v>
      </c>
      <c r="D328" s="46" t="s">
        <v>114</v>
      </c>
      <c r="E328" s="46" t="s">
        <v>115</v>
      </c>
      <c r="F328" s="46" t="s">
        <v>44</v>
      </c>
    </row>
    <row r="329" spans="1:6" x14ac:dyDescent="0.25">
      <c r="A329" s="47">
        <v>23846.541148799999</v>
      </c>
      <c r="B329" s="46" t="s">
        <v>107</v>
      </c>
      <c r="C329" s="46" t="s">
        <v>14</v>
      </c>
      <c r="D329" s="46" t="s">
        <v>114</v>
      </c>
      <c r="E329" s="46" t="s">
        <v>115</v>
      </c>
      <c r="F329" s="46" t="s">
        <v>44</v>
      </c>
    </row>
    <row r="330" spans="1:6" x14ac:dyDescent="0.25">
      <c r="A330" s="47">
        <v>350966.269287</v>
      </c>
      <c r="B330" s="46" t="s">
        <v>107</v>
      </c>
      <c r="C330" s="46" t="s">
        <v>14</v>
      </c>
      <c r="D330" s="46" t="s">
        <v>114</v>
      </c>
      <c r="E330" s="46" t="s">
        <v>115</v>
      </c>
      <c r="F330" s="46" t="s">
        <v>44</v>
      </c>
    </row>
    <row r="331" spans="1:6" x14ac:dyDescent="0.25">
      <c r="A331" s="47">
        <v>28200.514544500002</v>
      </c>
      <c r="B331" s="46" t="s">
        <v>107</v>
      </c>
      <c r="C331" s="46" t="s">
        <v>14</v>
      </c>
      <c r="D331" s="46" t="s">
        <v>114</v>
      </c>
      <c r="E331" s="46" t="s">
        <v>115</v>
      </c>
      <c r="F331" s="46" t="s">
        <v>44</v>
      </c>
    </row>
    <row r="332" spans="1:6" x14ac:dyDescent="0.25">
      <c r="A332" s="47">
        <v>59551.673501700003</v>
      </c>
      <c r="B332" s="46" t="s">
        <v>107</v>
      </c>
      <c r="C332" s="46" t="s">
        <v>14</v>
      </c>
      <c r="D332" s="46" t="s">
        <v>114</v>
      </c>
      <c r="E332" s="46" t="s">
        <v>115</v>
      </c>
      <c r="F332" s="46" t="s">
        <v>44</v>
      </c>
    </row>
    <row r="333" spans="1:6" x14ac:dyDescent="0.25">
      <c r="A333" s="47">
        <v>22005.168282899998</v>
      </c>
      <c r="B333" s="46" t="s">
        <v>107</v>
      </c>
      <c r="C333" s="46" t="s">
        <v>14</v>
      </c>
      <c r="D333" s="46" t="s">
        <v>114</v>
      </c>
      <c r="E333" s="46" t="s">
        <v>115</v>
      </c>
      <c r="F333" s="46" t="s">
        <v>44</v>
      </c>
    </row>
    <row r="334" spans="1:6" x14ac:dyDescent="0.25">
      <c r="A334" s="47">
        <v>9006.9131692600004</v>
      </c>
      <c r="B334" s="46" t="s">
        <v>107</v>
      </c>
      <c r="C334" s="46" t="s">
        <v>14</v>
      </c>
      <c r="D334" s="46" t="s">
        <v>114</v>
      </c>
      <c r="E334" s="46" t="s">
        <v>115</v>
      </c>
      <c r="F334" s="46" t="s">
        <v>44</v>
      </c>
    </row>
    <row r="335" spans="1:6" x14ac:dyDescent="0.25">
      <c r="A335" s="47">
        <v>37635.984227399997</v>
      </c>
      <c r="B335" s="46" t="s">
        <v>107</v>
      </c>
      <c r="C335" s="46" t="s">
        <v>14</v>
      </c>
      <c r="D335" s="46" t="s">
        <v>114</v>
      </c>
      <c r="E335" s="46" t="s">
        <v>115</v>
      </c>
      <c r="F335" s="46" t="s">
        <v>44</v>
      </c>
    </row>
    <row r="336" spans="1:6" x14ac:dyDescent="0.25">
      <c r="A336" s="47">
        <v>17646.5193411</v>
      </c>
      <c r="B336" s="46" t="s">
        <v>107</v>
      </c>
      <c r="C336" s="46" t="s">
        <v>14</v>
      </c>
      <c r="D336" s="46" t="s">
        <v>114</v>
      </c>
      <c r="E336" s="46" t="s">
        <v>115</v>
      </c>
      <c r="F336" s="46" t="s">
        <v>44</v>
      </c>
    </row>
    <row r="337" spans="1:6" x14ac:dyDescent="0.25">
      <c r="A337" s="47">
        <v>37080.303330100003</v>
      </c>
      <c r="B337" s="46" t="s">
        <v>107</v>
      </c>
      <c r="C337" s="46" t="s">
        <v>14</v>
      </c>
      <c r="D337" s="46" t="s">
        <v>114</v>
      </c>
      <c r="E337" s="46" t="s">
        <v>115</v>
      </c>
      <c r="F337" s="46" t="s">
        <v>44</v>
      </c>
    </row>
    <row r="338" spans="1:6" x14ac:dyDescent="0.25">
      <c r="A338" s="47">
        <v>69182.586828500003</v>
      </c>
      <c r="B338" s="46" t="s">
        <v>107</v>
      </c>
      <c r="C338" s="46" t="s">
        <v>14</v>
      </c>
      <c r="D338" s="46" t="s">
        <v>114</v>
      </c>
      <c r="E338" s="46" t="s">
        <v>115</v>
      </c>
      <c r="F338" s="46" t="s">
        <v>44</v>
      </c>
    </row>
    <row r="339" spans="1:6" x14ac:dyDescent="0.25">
      <c r="A339" s="47">
        <v>125355.163998</v>
      </c>
      <c r="B339" s="46" t="s">
        <v>107</v>
      </c>
      <c r="C339" s="46" t="s">
        <v>14</v>
      </c>
      <c r="D339" s="46" t="s">
        <v>114</v>
      </c>
      <c r="E339" s="46" t="s">
        <v>115</v>
      </c>
      <c r="F339" s="46" t="s">
        <v>44</v>
      </c>
    </row>
    <row r="340" spans="1:6" x14ac:dyDescent="0.25">
      <c r="A340" s="47">
        <v>121053.106826</v>
      </c>
      <c r="B340" s="46" t="s">
        <v>107</v>
      </c>
      <c r="C340" s="46" t="s">
        <v>14</v>
      </c>
      <c r="D340" s="46" t="s">
        <v>114</v>
      </c>
      <c r="E340" s="46" t="s">
        <v>115</v>
      </c>
      <c r="F340" s="46" t="s">
        <v>44</v>
      </c>
    </row>
    <row r="341" spans="1:6" x14ac:dyDescent="0.25">
      <c r="A341" s="47">
        <v>160617.60818000001</v>
      </c>
      <c r="B341" s="46" t="s">
        <v>107</v>
      </c>
      <c r="C341" s="46" t="s">
        <v>14</v>
      </c>
      <c r="D341" s="46" t="s">
        <v>114</v>
      </c>
      <c r="E341" s="46" t="s">
        <v>115</v>
      </c>
      <c r="F341" s="46" t="s">
        <v>44</v>
      </c>
    </row>
    <row r="342" spans="1:6" x14ac:dyDescent="0.25">
      <c r="A342" s="47">
        <v>153539.221751</v>
      </c>
      <c r="B342" s="46" t="s">
        <v>107</v>
      </c>
      <c r="C342" s="46" t="s">
        <v>14</v>
      </c>
      <c r="D342" s="46" t="s">
        <v>114</v>
      </c>
      <c r="E342" s="46" t="s">
        <v>115</v>
      </c>
      <c r="F342" s="46" t="s">
        <v>44</v>
      </c>
    </row>
    <row r="343" spans="1:6" x14ac:dyDescent="0.25">
      <c r="A343" s="47">
        <v>39870.634306599997</v>
      </c>
      <c r="B343" s="46" t="s">
        <v>107</v>
      </c>
      <c r="C343" s="46" t="s">
        <v>14</v>
      </c>
      <c r="D343" s="46" t="s">
        <v>114</v>
      </c>
      <c r="E343" s="46" t="s">
        <v>115</v>
      </c>
      <c r="F343" s="46" t="s">
        <v>44</v>
      </c>
    </row>
    <row r="344" spans="1:6" x14ac:dyDescent="0.25">
      <c r="A344" s="47">
        <v>26448.588291799999</v>
      </c>
      <c r="B344" s="46" t="s">
        <v>107</v>
      </c>
      <c r="C344" s="46" t="s">
        <v>14</v>
      </c>
      <c r="D344" s="46" t="s">
        <v>114</v>
      </c>
      <c r="E344" s="46" t="s">
        <v>115</v>
      </c>
      <c r="F344" s="46" t="s">
        <v>44</v>
      </c>
    </row>
    <row r="345" spans="1:6" x14ac:dyDescent="0.25">
      <c r="A345" s="47">
        <v>46197.867716000001</v>
      </c>
      <c r="B345" s="46" t="s">
        <v>107</v>
      </c>
      <c r="C345" s="46" t="s">
        <v>14</v>
      </c>
      <c r="D345" s="46" t="s">
        <v>114</v>
      </c>
      <c r="E345" s="46" t="s">
        <v>115</v>
      </c>
      <c r="F345" s="46" t="s">
        <v>44</v>
      </c>
    </row>
    <row r="346" spans="1:6" x14ac:dyDescent="0.25">
      <c r="A346" s="47">
        <v>32500.261889000001</v>
      </c>
      <c r="B346" s="46" t="s">
        <v>107</v>
      </c>
      <c r="C346" s="46" t="s">
        <v>14</v>
      </c>
      <c r="D346" s="46" t="s">
        <v>114</v>
      </c>
      <c r="E346" s="46" t="s">
        <v>115</v>
      </c>
      <c r="F346" s="46" t="s">
        <v>44</v>
      </c>
    </row>
    <row r="347" spans="1:6" x14ac:dyDescent="0.25">
      <c r="A347" s="47">
        <v>121343.119492</v>
      </c>
      <c r="B347" s="46" t="s">
        <v>107</v>
      </c>
      <c r="C347" s="46" t="s">
        <v>14</v>
      </c>
      <c r="D347" s="46" t="s">
        <v>114</v>
      </c>
      <c r="E347" s="46" t="s">
        <v>115</v>
      </c>
      <c r="F347" s="46" t="s">
        <v>44</v>
      </c>
    </row>
    <row r="348" spans="1:6" x14ac:dyDescent="0.25">
      <c r="A348" s="47">
        <v>7596.9864496099999</v>
      </c>
      <c r="B348" s="46" t="s">
        <v>107</v>
      </c>
      <c r="C348" s="46" t="s">
        <v>14</v>
      </c>
      <c r="D348" s="46" t="s">
        <v>114</v>
      </c>
      <c r="E348" s="46" t="s">
        <v>115</v>
      </c>
      <c r="F348" s="46" t="s">
        <v>44</v>
      </c>
    </row>
    <row r="349" spans="1:6" x14ac:dyDescent="0.25">
      <c r="A349" s="47">
        <v>18268.1719357</v>
      </c>
      <c r="B349" s="46" t="s">
        <v>107</v>
      </c>
      <c r="C349" s="46" t="s">
        <v>14</v>
      </c>
      <c r="D349" s="46" t="s">
        <v>114</v>
      </c>
      <c r="E349" s="46" t="s">
        <v>115</v>
      </c>
      <c r="F349" s="46" t="s">
        <v>44</v>
      </c>
    </row>
    <row r="350" spans="1:6" x14ac:dyDescent="0.25">
      <c r="A350" s="47">
        <v>112512.594631</v>
      </c>
      <c r="B350" s="46" t="s">
        <v>107</v>
      </c>
      <c r="C350" s="46" t="s">
        <v>14</v>
      </c>
      <c r="D350" s="46" t="s">
        <v>114</v>
      </c>
      <c r="E350" s="46" t="s">
        <v>115</v>
      </c>
      <c r="F350" s="46" t="s">
        <v>44</v>
      </c>
    </row>
    <row r="351" spans="1:6" x14ac:dyDescent="0.25">
      <c r="A351" s="47">
        <v>620171.99061400001</v>
      </c>
      <c r="B351" s="46" t="s">
        <v>107</v>
      </c>
      <c r="C351" s="46" t="s">
        <v>14</v>
      </c>
      <c r="D351" s="46" t="s">
        <v>114</v>
      </c>
      <c r="E351" s="46" t="s">
        <v>115</v>
      </c>
      <c r="F351" s="46" t="s">
        <v>44</v>
      </c>
    </row>
    <row r="352" spans="1:6" x14ac:dyDescent="0.25">
      <c r="A352" s="47">
        <v>3828.8268343899999</v>
      </c>
      <c r="B352" s="46" t="s">
        <v>107</v>
      </c>
      <c r="C352" s="46" t="s">
        <v>14</v>
      </c>
      <c r="D352" s="46" t="s">
        <v>114</v>
      </c>
      <c r="E352" s="46" t="s">
        <v>115</v>
      </c>
      <c r="F352" s="46" t="s">
        <v>44</v>
      </c>
    </row>
    <row r="353" spans="1:6" x14ac:dyDescent="0.25">
      <c r="A353" s="47">
        <v>15548.4226999</v>
      </c>
      <c r="B353" s="46" t="s">
        <v>107</v>
      </c>
      <c r="C353" s="46" t="s">
        <v>14</v>
      </c>
      <c r="D353" s="46" t="s">
        <v>114</v>
      </c>
      <c r="E353" s="46" t="s">
        <v>115</v>
      </c>
      <c r="F353" s="46" t="s">
        <v>44</v>
      </c>
    </row>
    <row r="354" spans="1:6" x14ac:dyDescent="0.25">
      <c r="A354" s="47">
        <v>357931.61742099997</v>
      </c>
      <c r="B354" s="46" t="s">
        <v>107</v>
      </c>
      <c r="C354" s="46" t="s">
        <v>14</v>
      </c>
      <c r="D354" s="46" t="s">
        <v>114</v>
      </c>
      <c r="E354" s="46" t="s">
        <v>115</v>
      </c>
      <c r="F354" s="46" t="s">
        <v>44</v>
      </c>
    </row>
    <row r="355" spans="1:6" x14ac:dyDescent="0.25">
      <c r="A355" s="47">
        <v>1093586.6010499999</v>
      </c>
      <c r="B355" s="46" t="s">
        <v>107</v>
      </c>
      <c r="C355" s="46" t="s">
        <v>14</v>
      </c>
      <c r="D355" s="46" t="s">
        <v>114</v>
      </c>
      <c r="E355" s="46" t="s">
        <v>115</v>
      </c>
      <c r="F355" s="46" t="s">
        <v>44</v>
      </c>
    </row>
    <row r="356" spans="1:6" x14ac:dyDescent="0.25">
      <c r="A356" s="47">
        <v>64717.998170999999</v>
      </c>
      <c r="B356" s="46" t="s">
        <v>107</v>
      </c>
      <c r="C356" s="46" t="s">
        <v>14</v>
      </c>
      <c r="D356" s="46" t="s">
        <v>114</v>
      </c>
      <c r="E356" s="46" t="s">
        <v>115</v>
      </c>
      <c r="F356" s="46" t="s">
        <v>44</v>
      </c>
    </row>
    <row r="357" spans="1:6" x14ac:dyDescent="0.25">
      <c r="A357" s="47">
        <v>64178.7690803</v>
      </c>
      <c r="B357" s="46" t="s">
        <v>107</v>
      </c>
      <c r="C357" s="46" t="s">
        <v>14</v>
      </c>
      <c r="D357" s="46" t="s">
        <v>114</v>
      </c>
      <c r="E357" s="46" t="s">
        <v>115</v>
      </c>
      <c r="F357" s="46" t="s">
        <v>44</v>
      </c>
    </row>
    <row r="358" spans="1:6" x14ac:dyDescent="0.25">
      <c r="A358" s="47">
        <v>4558.7869987200002</v>
      </c>
      <c r="B358" s="46" t="s">
        <v>107</v>
      </c>
      <c r="C358" s="46" t="s">
        <v>14</v>
      </c>
      <c r="D358" s="46" t="s">
        <v>114</v>
      </c>
      <c r="E358" s="46" t="s">
        <v>115</v>
      </c>
      <c r="F358" s="46" t="s">
        <v>44</v>
      </c>
    </row>
    <row r="359" spans="1:6" x14ac:dyDescent="0.25">
      <c r="A359" s="47">
        <v>6675.7228814399996</v>
      </c>
      <c r="B359" s="46" t="s">
        <v>107</v>
      </c>
      <c r="C359" s="46" t="s">
        <v>14</v>
      </c>
      <c r="D359" s="46" t="s">
        <v>114</v>
      </c>
      <c r="E359" s="46" t="s">
        <v>115</v>
      </c>
      <c r="F359" s="46" t="s">
        <v>44</v>
      </c>
    </row>
    <row r="360" spans="1:6" x14ac:dyDescent="0.25">
      <c r="A360" s="47">
        <v>3014.07495513</v>
      </c>
      <c r="B360" s="46" t="s">
        <v>107</v>
      </c>
      <c r="C360" s="46" t="s">
        <v>14</v>
      </c>
      <c r="D360" s="46" t="s">
        <v>114</v>
      </c>
      <c r="E360" s="46" t="s">
        <v>115</v>
      </c>
      <c r="F360" s="46" t="s">
        <v>44</v>
      </c>
    </row>
    <row r="361" spans="1:6" x14ac:dyDescent="0.25">
      <c r="A361" s="47">
        <v>33041.876988700002</v>
      </c>
      <c r="B361" s="46" t="s">
        <v>107</v>
      </c>
      <c r="C361" s="46" t="s">
        <v>14</v>
      </c>
      <c r="D361" s="46" t="s">
        <v>114</v>
      </c>
      <c r="E361" s="46" t="s">
        <v>115</v>
      </c>
      <c r="F361" s="46" t="s">
        <v>44</v>
      </c>
    </row>
    <row r="362" spans="1:6" x14ac:dyDescent="0.25">
      <c r="A362" s="47">
        <v>5298.17479379</v>
      </c>
      <c r="B362" s="46" t="s">
        <v>107</v>
      </c>
      <c r="C362" s="46" t="s">
        <v>14</v>
      </c>
      <c r="D362" s="46" t="s">
        <v>114</v>
      </c>
      <c r="E362" s="46" t="s">
        <v>115</v>
      </c>
      <c r="F362" s="46" t="s">
        <v>44</v>
      </c>
    </row>
    <row r="363" spans="1:6" x14ac:dyDescent="0.25">
      <c r="A363" s="47">
        <v>48399.573241400001</v>
      </c>
      <c r="B363" s="46" t="s">
        <v>107</v>
      </c>
      <c r="C363" s="46" t="s">
        <v>14</v>
      </c>
      <c r="D363" s="46" t="s">
        <v>114</v>
      </c>
      <c r="E363" s="46" t="s">
        <v>115</v>
      </c>
      <c r="F363" s="46" t="s">
        <v>44</v>
      </c>
    </row>
    <row r="364" spans="1:6" x14ac:dyDescent="0.25">
      <c r="A364" s="47">
        <v>3019085.4582099998</v>
      </c>
      <c r="B364" s="46" t="s">
        <v>107</v>
      </c>
      <c r="C364" s="46" t="s">
        <v>14</v>
      </c>
      <c r="D364" s="46" t="s">
        <v>114</v>
      </c>
      <c r="E364" s="46" t="s">
        <v>115</v>
      </c>
      <c r="F364" s="46" t="s">
        <v>44</v>
      </c>
    </row>
    <row r="365" spans="1:6" x14ac:dyDescent="0.25">
      <c r="A365" s="47">
        <v>43998.524704900003</v>
      </c>
      <c r="B365" s="46" t="s">
        <v>107</v>
      </c>
      <c r="C365" s="46" t="s">
        <v>14</v>
      </c>
      <c r="D365" s="46" t="s">
        <v>114</v>
      </c>
      <c r="E365" s="46" t="s">
        <v>115</v>
      </c>
      <c r="F365" s="46" t="s">
        <v>44</v>
      </c>
    </row>
    <row r="366" spans="1:6" x14ac:dyDescent="0.25">
      <c r="A366" s="47">
        <v>28306.457107599999</v>
      </c>
      <c r="B366" s="46" t="s">
        <v>107</v>
      </c>
      <c r="C366" s="46" t="s">
        <v>14</v>
      </c>
      <c r="D366" s="46" t="s">
        <v>114</v>
      </c>
      <c r="E366" s="46" t="s">
        <v>115</v>
      </c>
      <c r="F366" s="46" t="s">
        <v>44</v>
      </c>
    </row>
    <row r="367" spans="1:6" x14ac:dyDescent="0.25">
      <c r="A367" s="47">
        <v>3118599.7215800001</v>
      </c>
      <c r="B367" s="46" t="s">
        <v>107</v>
      </c>
      <c r="C367" s="46" t="s">
        <v>14</v>
      </c>
      <c r="D367" s="46" t="s">
        <v>114</v>
      </c>
      <c r="E367" s="46" t="s">
        <v>115</v>
      </c>
      <c r="F367" s="46" t="s">
        <v>44</v>
      </c>
    </row>
    <row r="368" spans="1:6" x14ac:dyDescent="0.25">
      <c r="A368" s="47">
        <v>174120.069346</v>
      </c>
      <c r="B368" s="46" t="s">
        <v>107</v>
      </c>
      <c r="C368" s="46" t="s">
        <v>14</v>
      </c>
      <c r="D368" s="46" t="s">
        <v>114</v>
      </c>
      <c r="E368" s="46" t="s">
        <v>115</v>
      </c>
      <c r="F368" s="46" t="s">
        <v>44</v>
      </c>
    </row>
    <row r="369" spans="1:6" x14ac:dyDescent="0.25">
      <c r="A369" s="47">
        <v>89537.089467099999</v>
      </c>
      <c r="B369" s="46" t="s">
        <v>107</v>
      </c>
      <c r="C369" s="46" t="s">
        <v>14</v>
      </c>
      <c r="D369" s="46" t="s">
        <v>114</v>
      </c>
      <c r="E369" s="46" t="s">
        <v>115</v>
      </c>
      <c r="F369" s="46" t="s">
        <v>44</v>
      </c>
    </row>
    <row r="370" spans="1:6" x14ac:dyDescent="0.25">
      <c r="A370" s="47">
        <v>115247.424983</v>
      </c>
      <c r="B370" s="46" t="s">
        <v>107</v>
      </c>
      <c r="C370" s="46" t="s">
        <v>14</v>
      </c>
      <c r="D370" s="46" t="s">
        <v>114</v>
      </c>
      <c r="E370" s="46" t="s">
        <v>115</v>
      </c>
      <c r="F370" s="46" t="s">
        <v>44</v>
      </c>
    </row>
    <row r="371" spans="1:6" x14ac:dyDescent="0.25">
      <c r="A371" s="47">
        <v>5870.3783408700001</v>
      </c>
      <c r="B371" s="46" t="s">
        <v>107</v>
      </c>
      <c r="C371" s="46" t="s">
        <v>14</v>
      </c>
      <c r="D371" s="46" t="s">
        <v>114</v>
      </c>
      <c r="E371" s="46" t="s">
        <v>115</v>
      </c>
      <c r="F371" s="46" t="s">
        <v>44</v>
      </c>
    </row>
    <row r="372" spans="1:6" x14ac:dyDescent="0.25">
      <c r="A372" s="47">
        <v>2359.4610752600001</v>
      </c>
      <c r="B372" s="46" t="s">
        <v>107</v>
      </c>
      <c r="C372" s="46" t="s">
        <v>14</v>
      </c>
      <c r="D372" s="46" t="s">
        <v>114</v>
      </c>
      <c r="E372" s="46" t="s">
        <v>115</v>
      </c>
      <c r="F372" s="46" t="s">
        <v>44</v>
      </c>
    </row>
    <row r="373" spans="1:6" x14ac:dyDescent="0.25">
      <c r="A373" s="47">
        <v>372446.31628299999</v>
      </c>
      <c r="B373" s="46" t="s">
        <v>107</v>
      </c>
      <c r="C373" s="46" t="s">
        <v>14</v>
      </c>
      <c r="D373" s="46" t="s">
        <v>114</v>
      </c>
      <c r="E373" s="46" t="s">
        <v>115</v>
      </c>
      <c r="F373" s="46" t="s">
        <v>44</v>
      </c>
    </row>
    <row r="374" spans="1:6" x14ac:dyDescent="0.25">
      <c r="A374" s="47">
        <v>6640.3859099900001</v>
      </c>
      <c r="B374" s="46" t="s">
        <v>107</v>
      </c>
      <c r="C374" s="46" t="s">
        <v>14</v>
      </c>
      <c r="D374" s="46" t="s">
        <v>114</v>
      </c>
      <c r="E374" s="46" t="s">
        <v>115</v>
      </c>
      <c r="F374" s="46" t="s">
        <v>44</v>
      </c>
    </row>
    <row r="375" spans="1:6" x14ac:dyDescent="0.25">
      <c r="A375" s="47">
        <v>1052.56201119</v>
      </c>
      <c r="B375" s="46" t="s">
        <v>107</v>
      </c>
      <c r="C375" s="46" t="s">
        <v>14</v>
      </c>
      <c r="D375" s="46" t="s">
        <v>114</v>
      </c>
      <c r="E375" s="46" t="s">
        <v>115</v>
      </c>
      <c r="F375" s="46" t="s">
        <v>44</v>
      </c>
    </row>
    <row r="376" spans="1:6" x14ac:dyDescent="0.25">
      <c r="A376" s="47">
        <v>1460202.49847</v>
      </c>
      <c r="B376" s="46" t="s">
        <v>107</v>
      </c>
      <c r="C376" s="46" t="s">
        <v>14</v>
      </c>
      <c r="D376" s="46" t="s">
        <v>114</v>
      </c>
      <c r="E376" s="46" t="s">
        <v>115</v>
      </c>
      <c r="F376" s="46" t="s">
        <v>44</v>
      </c>
    </row>
    <row r="377" spans="1:6" x14ac:dyDescent="0.25">
      <c r="A377" s="47">
        <v>883215.47679900005</v>
      </c>
      <c r="B377" s="46" t="s">
        <v>107</v>
      </c>
      <c r="C377" s="46" t="s">
        <v>14</v>
      </c>
      <c r="D377" s="46" t="s">
        <v>114</v>
      </c>
      <c r="E377" s="46" t="s">
        <v>115</v>
      </c>
      <c r="F377" s="46" t="s">
        <v>44</v>
      </c>
    </row>
    <row r="378" spans="1:6" x14ac:dyDescent="0.25">
      <c r="A378" s="47">
        <v>30355.065543199999</v>
      </c>
      <c r="B378" s="46" t="s">
        <v>107</v>
      </c>
      <c r="C378" s="46" t="s">
        <v>14</v>
      </c>
      <c r="D378" s="46" t="s">
        <v>114</v>
      </c>
      <c r="E378" s="46" t="s">
        <v>115</v>
      </c>
      <c r="F378" s="46" t="s">
        <v>44</v>
      </c>
    </row>
    <row r="379" spans="1:6" x14ac:dyDescent="0.25">
      <c r="A379" s="47">
        <v>1263365.0499499999</v>
      </c>
      <c r="B379" s="46" t="s">
        <v>107</v>
      </c>
      <c r="C379" s="46" t="s">
        <v>14</v>
      </c>
      <c r="D379" s="46" t="s">
        <v>114</v>
      </c>
      <c r="E379" s="46" t="s">
        <v>115</v>
      </c>
      <c r="F379" s="46" t="s">
        <v>44</v>
      </c>
    </row>
    <row r="380" spans="1:6" x14ac:dyDescent="0.25">
      <c r="A380" s="47">
        <v>110727.45638800001</v>
      </c>
      <c r="B380" s="46" t="s">
        <v>107</v>
      </c>
      <c r="C380" s="46" t="s">
        <v>14</v>
      </c>
      <c r="D380" s="46" t="s">
        <v>114</v>
      </c>
      <c r="E380" s="46" t="s">
        <v>115</v>
      </c>
      <c r="F380" s="46" t="s">
        <v>44</v>
      </c>
    </row>
    <row r="381" spans="1:6" x14ac:dyDescent="0.25">
      <c r="A381" s="47">
        <v>6437.8849818999997</v>
      </c>
      <c r="B381" s="46" t="s">
        <v>107</v>
      </c>
      <c r="C381" s="46" t="s">
        <v>14</v>
      </c>
      <c r="D381" s="46" t="s">
        <v>114</v>
      </c>
      <c r="E381" s="46" t="s">
        <v>115</v>
      </c>
      <c r="F381" s="46" t="s">
        <v>44</v>
      </c>
    </row>
    <row r="382" spans="1:6" x14ac:dyDescent="0.25">
      <c r="A382" s="47">
        <v>25226.436442999999</v>
      </c>
      <c r="B382" s="46" t="s">
        <v>107</v>
      </c>
      <c r="C382" s="46" t="s">
        <v>14</v>
      </c>
      <c r="D382" s="46" t="s">
        <v>114</v>
      </c>
      <c r="E382" s="46" t="s">
        <v>115</v>
      </c>
      <c r="F382" s="46" t="s">
        <v>44</v>
      </c>
    </row>
    <row r="383" spans="1:6" x14ac:dyDescent="0.25">
      <c r="A383" s="47">
        <v>10066.5598759</v>
      </c>
      <c r="B383" s="46" t="s">
        <v>107</v>
      </c>
      <c r="C383" s="46" t="s">
        <v>14</v>
      </c>
      <c r="D383" s="46" t="s">
        <v>114</v>
      </c>
      <c r="E383" s="46" t="s">
        <v>115</v>
      </c>
      <c r="F383" s="46" t="s">
        <v>44</v>
      </c>
    </row>
    <row r="384" spans="1:6" x14ac:dyDescent="0.25">
      <c r="A384" s="47">
        <v>22197.909392199999</v>
      </c>
      <c r="B384" s="46" t="s">
        <v>107</v>
      </c>
      <c r="C384" s="46" t="s">
        <v>14</v>
      </c>
      <c r="D384" s="46" t="s">
        <v>114</v>
      </c>
      <c r="E384" s="46" t="s">
        <v>115</v>
      </c>
      <c r="F384" s="46" t="s">
        <v>44</v>
      </c>
    </row>
    <row r="385" spans="1:6" x14ac:dyDescent="0.25">
      <c r="A385" s="47">
        <v>2547.8399589300002</v>
      </c>
      <c r="B385" s="46" t="s">
        <v>107</v>
      </c>
      <c r="C385" s="46" t="s">
        <v>14</v>
      </c>
      <c r="D385" s="46" t="s">
        <v>114</v>
      </c>
      <c r="E385" s="46" t="s">
        <v>115</v>
      </c>
      <c r="F385" s="46" t="s">
        <v>44</v>
      </c>
    </row>
    <row r="386" spans="1:6" x14ac:dyDescent="0.25">
      <c r="A386" s="47">
        <v>29125.911232999999</v>
      </c>
      <c r="B386" s="46" t="s">
        <v>107</v>
      </c>
      <c r="C386" s="46" t="s">
        <v>14</v>
      </c>
      <c r="D386" s="46" t="s">
        <v>114</v>
      </c>
      <c r="E386" s="46" t="s">
        <v>115</v>
      </c>
      <c r="F386" s="46" t="s">
        <v>44</v>
      </c>
    </row>
    <row r="387" spans="1:6" x14ac:dyDescent="0.25">
      <c r="A387" s="47">
        <v>6718.1246128299999</v>
      </c>
      <c r="B387" s="46" t="s">
        <v>107</v>
      </c>
      <c r="C387" s="46" t="s">
        <v>14</v>
      </c>
      <c r="D387" s="46" t="s">
        <v>114</v>
      </c>
      <c r="E387" s="46" t="s">
        <v>115</v>
      </c>
      <c r="F387" s="46" t="s">
        <v>44</v>
      </c>
    </row>
    <row r="388" spans="1:6" x14ac:dyDescent="0.25">
      <c r="A388" s="47">
        <v>96805.571310400002</v>
      </c>
      <c r="B388" s="46" t="s">
        <v>107</v>
      </c>
      <c r="C388" s="46" t="s">
        <v>14</v>
      </c>
      <c r="D388" s="46" t="s">
        <v>114</v>
      </c>
      <c r="E388" s="46" t="s">
        <v>115</v>
      </c>
      <c r="F388" s="46" t="s">
        <v>44</v>
      </c>
    </row>
    <row r="389" spans="1:6" x14ac:dyDescent="0.25">
      <c r="A389" s="47">
        <v>1759.4983222799999</v>
      </c>
      <c r="B389" s="46" t="s">
        <v>107</v>
      </c>
      <c r="C389" s="46" t="s">
        <v>14</v>
      </c>
      <c r="D389" s="46" t="s">
        <v>114</v>
      </c>
      <c r="E389" s="46" t="s">
        <v>115</v>
      </c>
      <c r="F389" s="46" t="s">
        <v>44</v>
      </c>
    </row>
    <row r="390" spans="1:6" x14ac:dyDescent="0.25">
      <c r="A390" s="47">
        <v>14385.183128799999</v>
      </c>
      <c r="B390" s="46" t="s">
        <v>107</v>
      </c>
      <c r="C390" s="46" t="s">
        <v>14</v>
      </c>
      <c r="D390" s="46" t="s">
        <v>114</v>
      </c>
      <c r="E390" s="46" t="s">
        <v>115</v>
      </c>
      <c r="F390" s="46" t="s">
        <v>44</v>
      </c>
    </row>
    <row r="391" spans="1:6" x14ac:dyDescent="0.25">
      <c r="A391" s="47">
        <v>30418.7067647</v>
      </c>
      <c r="B391" s="46" t="s">
        <v>107</v>
      </c>
      <c r="C391" s="46" t="s">
        <v>14</v>
      </c>
      <c r="D391" s="46" t="s">
        <v>114</v>
      </c>
      <c r="E391" s="46" t="s">
        <v>115</v>
      </c>
      <c r="F391" s="46" t="s">
        <v>44</v>
      </c>
    </row>
    <row r="392" spans="1:6" x14ac:dyDescent="0.25">
      <c r="A392" s="47">
        <v>10709.417785899999</v>
      </c>
      <c r="B392" s="46" t="s">
        <v>107</v>
      </c>
      <c r="C392" s="46" t="s">
        <v>14</v>
      </c>
      <c r="D392" s="46" t="s">
        <v>114</v>
      </c>
      <c r="E392" s="46" t="s">
        <v>115</v>
      </c>
      <c r="F392" s="46" t="s">
        <v>44</v>
      </c>
    </row>
    <row r="393" spans="1:6" x14ac:dyDescent="0.25">
      <c r="A393" s="47">
        <v>149491.38451</v>
      </c>
      <c r="B393" s="46" t="s">
        <v>107</v>
      </c>
      <c r="C393" s="46" t="s">
        <v>14</v>
      </c>
      <c r="D393" s="46" t="s">
        <v>114</v>
      </c>
      <c r="E393" s="46" t="s">
        <v>115</v>
      </c>
      <c r="F393" s="46" t="s">
        <v>44</v>
      </c>
    </row>
    <row r="394" spans="1:6" x14ac:dyDescent="0.25">
      <c r="A394" s="47">
        <v>300336.73646300001</v>
      </c>
      <c r="B394" s="46" t="s">
        <v>107</v>
      </c>
      <c r="C394" s="46" t="s">
        <v>14</v>
      </c>
      <c r="D394" s="46" t="s">
        <v>114</v>
      </c>
      <c r="E394" s="46" t="s">
        <v>115</v>
      </c>
      <c r="F394" s="46" t="s">
        <v>44</v>
      </c>
    </row>
    <row r="395" spans="1:6" x14ac:dyDescent="0.25">
      <c r="A395" s="47">
        <v>37372.251583800004</v>
      </c>
      <c r="B395" s="46" t="s">
        <v>107</v>
      </c>
      <c r="C395" s="46" t="s">
        <v>14</v>
      </c>
      <c r="D395" s="46" t="s">
        <v>114</v>
      </c>
      <c r="E395" s="46" t="s">
        <v>115</v>
      </c>
      <c r="F395" s="46" t="s">
        <v>44</v>
      </c>
    </row>
    <row r="396" spans="1:6" x14ac:dyDescent="0.25">
      <c r="A396" s="47">
        <v>42147.709612699997</v>
      </c>
      <c r="B396" s="46" t="s">
        <v>107</v>
      </c>
      <c r="C396" s="46" t="s">
        <v>14</v>
      </c>
      <c r="D396" s="46" t="s">
        <v>114</v>
      </c>
      <c r="E396" s="46" t="s">
        <v>115</v>
      </c>
      <c r="F396" s="46" t="s">
        <v>44</v>
      </c>
    </row>
    <row r="397" spans="1:6" x14ac:dyDescent="0.25">
      <c r="A397" s="47">
        <v>2581035.90068</v>
      </c>
      <c r="B397" s="46" t="s">
        <v>107</v>
      </c>
      <c r="C397" s="46" t="s">
        <v>14</v>
      </c>
      <c r="D397" s="46" t="s">
        <v>114</v>
      </c>
      <c r="E397" s="46" t="s">
        <v>115</v>
      </c>
      <c r="F397" s="46" t="s">
        <v>44</v>
      </c>
    </row>
    <row r="398" spans="1:6" x14ac:dyDescent="0.25">
      <c r="A398" s="47">
        <v>33390.358984699997</v>
      </c>
      <c r="B398" s="46" t="s">
        <v>107</v>
      </c>
      <c r="C398" s="46" t="s">
        <v>14</v>
      </c>
      <c r="D398" s="46" t="s">
        <v>114</v>
      </c>
      <c r="E398" s="46" t="s">
        <v>115</v>
      </c>
      <c r="F398" s="46" t="s">
        <v>44</v>
      </c>
    </row>
    <row r="399" spans="1:6" x14ac:dyDescent="0.25">
      <c r="A399" s="47">
        <v>122585.986005</v>
      </c>
      <c r="B399" s="46" t="s">
        <v>107</v>
      </c>
      <c r="C399" s="46" t="s">
        <v>14</v>
      </c>
      <c r="D399" s="46" t="s">
        <v>114</v>
      </c>
      <c r="E399" s="46" t="s">
        <v>115</v>
      </c>
      <c r="F399" s="46" t="s">
        <v>44</v>
      </c>
    </row>
    <row r="400" spans="1:6" x14ac:dyDescent="0.25">
      <c r="A400" s="47">
        <v>101959.20971</v>
      </c>
      <c r="B400" s="46" t="s">
        <v>107</v>
      </c>
      <c r="C400" s="46" t="s">
        <v>14</v>
      </c>
      <c r="D400" s="46" t="s">
        <v>114</v>
      </c>
      <c r="E400" s="46" t="s">
        <v>115</v>
      </c>
      <c r="F400" s="46" t="s">
        <v>44</v>
      </c>
    </row>
    <row r="401" spans="1:6" x14ac:dyDescent="0.25">
      <c r="A401" s="47">
        <v>131957.975523</v>
      </c>
      <c r="B401" s="46" t="s">
        <v>107</v>
      </c>
      <c r="C401" s="46" t="s">
        <v>14</v>
      </c>
      <c r="D401" s="46" t="s">
        <v>114</v>
      </c>
      <c r="E401" s="46" t="s">
        <v>115</v>
      </c>
      <c r="F401" s="46" t="s">
        <v>44</v>
      </c>
    </row>
    <row r="402" spans="1:6" x14ac:dyDescent="0.25">
      <c r="A402" s="47">
        <v>307997.01096699998</v>
      </c>
      <c r="B402" s="46" t="s">
        <v>107</v>
      </c>
      <c r="C402" s="46" t="s">
        <v>14</v>
      </c>
      <c r="D402" s="46" t="s">
        <v>114</v>
      </c>
      <c r="E402" s="46" t="s">
        <v>115</v>
      </c>
      <c r="F402" s="46" t="s">
        <v>44</v>
      </c>
    </row>
    <row r="403" spans="1:6" x14ac:dyDescent="0.25">
      <c r="A403" s="47">
        <v>551238.954073</v>
      </c>
      <c r="B403" s="46" t="s">
        <v>107</v>
      </c>
      <c r="C403" s="46" t="s">
        <v>14</v>
      </c>
      <c r="D403" s="46" t="s">
        <v>114</v>
      </c>
      <c r="E403" s="46" t="s">
        <v>115</v>
      </c>
      <c r="F403" s="46" t="s">
        <v>44</v>
      </c>
    </row>
    <row r="404" spans="1:6" x14ac:dyDescent="0.25">
      <c r="A404" s="47">
        <v>32528.591001299999</v>
      </c>
      <c r="B404" s="46" t="s">
        <v>107</v>
      </c>
      <c r="C404" s="46" t="s">
        <v>14</v>
      </c>
      <c r="D404" s="46" t="s">
        <v>114</v>
      </c>
      <c r="E404" s="46" t="s">
        <v>115</v>
      </c>
      <c r="F404" s="46" t="s">
        <v>44</v>
      </c>
    </row>
    <row r="405" spans="1:6" x14ac:dyDescent="0.25">
      <c r="A405" s="47">
        <v>198879.71184900001</v>
      </c>
      <c r="B405" s="46" t="s">
        <v>107</v>
      </c>
      <c r="C405" s="46" t="s">
        <v>14</v>
      </c>
      <c r="D405" s="46" t="s">
        <v>114</v>
      </c>
      <c r="E405" s="46" t="s">
        <v>115</v>
      </c>
      <c r="F405" s="46" t="s">
        <v>44</v>
      </c>
    </row>
    <row r="406" spans="1:6" x14ac:dyDescent="0.25">
      <c r="A406" s="47">
        <v>27784.533334399999</v>
      </c>
      <c r="B406" s="46" t="s">
        <v>107</v>
      </c>
      <c r="C406" s="46" t="s">
        <v>14</v>
      </c>
      <c r="D406" s="46" t="s">
        <v>114</v>
      </c>
      <c r="E406" s="46" t="s">
        <v>115</v>
      </c>
      <c r="F406" s="46" t="s">
        <v>44</v>
      </c>
    </row>
    <row r="407" spans="1:6" x14ac:dyDescent="0.25">
      <c r="A407" s="47">
        <v>308461.61512500001</v>
      </c>
      <c r="B407" s="46" t="s">
        <v>107</v>
      </c>
      <c r="C407" s="46" t="s">
        <v>14</v>
      </c>
      <c r="D407" s="46" t="s">
        <v>114</v>
      </c>
      <c r="E407" s="46" t="s">
        <v>115</v>
      </c>
      <c r="F407" s="46" t="s">
        <v>44</v>
      </c>
    </row>
    <row r="408" spans="1:6" x14ac:dyDescent="0.25">
      <c r="A408" s="47">
        <v>454101.500145</v>
      </c>
      <c r="B408" s="46" t="s">
        <v>107</v>
      </c>
      <c r="C408" s="46" t="s">
        <v>14</v>
      </c>
      <c r="D408" s="46" t="s">
        <v>114</v>
      </c>
      <c r="E408" s="46" t="s">
        <v>115</v>
      </c>
      <c r="F408" s="46" t="s">
        <v>44</v>
      </c>
    </row>
    <row r="409" spans="1:6" x14ac:dyDescent="0.25">
      <c r="A409" s="47">
        <v>168965.55968100001</v>
      </c>
      <c r="B409" s="46" t="s">
        <v>107</v>
      </c>
      <c r="C409" s="46" t="s">
        <v>14</v>
      </c>
      <c r="D409" s="46" t="s">
        <v>114</v>
      </c>
      <c r="E409" s="46" t="s">
        <v>115</v>
      </c>
      <c r="F409" s="46" t="s">
        <v>44</v>
      </c>
    </row>
    <row r="410" spans="1:6" x14ac:dyDescent="0.25">
      <c r="A410" s="47">
        <v>3720811.6811899999</v>
      </c>
      <c r="B410" s="46" t="s">
        <v>107</v>
      </c>
      <c r="C410" s="46" t="s">
        <v>14</v>
      </c>
      <c r="D410" s="46" t="s">
        <v>114</v>
      </c>
      <c r="E410" s="46" t="s">
        <v>115</v>
      </c>
      <c r="F410" s="46" t="s">
        <v>44</v>
      </c>
    </row>
    <row r="411" spans="1:6" x14ac:dyDescent="0.25">
      <c r="A411" s="47">
        <v>23949.4807258</v>
      </c>
      <c r="B411" s="46" t="s">
        <v>107</v>
      </c>
      <c r="C411" s="46" t="s">
        <v>14</v>
      </c>
      <c r="D411" s="46" t="s">
        <v>114</v>
      </c>
      <c r="E411" s="46" t="s">
        <v>115</v>
      </c>
      <c r="F411" s="46" t="s">
        <v>44</v>
      </c>
    </row>
    <row r="412" spans="1:6" x14ac:dyDescent="0.25">
      <c r="A412" s="47">
        <v>26163.679315099998</v>
      </c>
      <c r="B412" s="46" t="s">
        <v>107</v>
      </c>
      <c r="C412" s="46" t="s">
        <v>14</v>
      </c>
      <c r="D412" s="46" t="s">
        <v>114</v>
      </c>
      <c r="E412" s="46" t="s">
        <v>115</v>
      </c>
      <c r="F412" s="46" t="s">
        <v>44</v>
      </c>
    </row>
    <row r="413" spans="1:6" x14ac:dyDescent="0.25">
      <c r="A413" s="47">
        <v>81064.819849499996</v>
      </c>
      <c r="B413" s="46" t="s">
        <v>107</v>
      </c>
      <c r="C413" s="46" t="s">
        <v>14</v>
      </c>
      <c r="D413" s="46" t="s">
        <v>114</v>
      </c>
      <c r="E413" s="46" t="s">
        <v>115</v>
      </c>
      <c r="F413" s="46" t="s">
        <v>44</v>
      </c>
    </row>
    <row r="414" spans="1:6" x14ac:dyDescent="0.25">
      <c r="A414" s="47">
        <v>1569254.59246</v>
      </c>
      <c r="B414" s="46" t="s">
        <v>107</v>
      </c>
      <c r="C414" s="46" t="s">
        <v>14</v>
      </c>
      <c r="D414" s="46" t="s">
        <v>114</v>
      </c>
      <c r="E414" s="46" t="s">
        <v>115</v>
      </c>
      <c r="F414" s="46" t="s">
        <v>44</v>
      </c>
    </row>
    <row r="415" spans="1:6" x14ac:dyDescent="0.25">
      <c r="A415" s="47">
        <v>13502.333997600001</v>
      </c>
      <c r="B415" s="46" t="s">
        <v>107</v>
      </c>
      <c r="C415" s="46" t="s">
        <v>14</v>
      </c>
      <c r="D415" s="46" t="s">
        <v>114</v>
      </c>
      <c r="E415" s="46" t="s">
        <v>115</v>
      </c>
      <c r="F415" s="46" t="s">
        <v>44</v>
      </c>
    </row>
    <row r="416" spans="1:6" x14ac:dyDescent="0.25">
      <c r="A416" s="47">
        <v>116739.960079</v>
      </c>
      <c r="B416" s="46" t="s">
        <v>107</v>
      </c>
      <c r="C416" s="46" t="s">
        <v>14</v>
      </c>
      <c r="D416" s="46" t="s">
        <v>114</v>
      </c>
      <c r="E416" s="46" t="s">
        <v>115</v>
      </c>
      <c r="F416" s="46" t="s">
        <v>44</v>
      </c>
    </row>
    <row r="417" spans="1:6" x14ac:dyDescent="0.25">
      <c r="A417" s="47">
        <v>150761.368414</v>
      </c>
      <c r="B417" s="46" t="s">
        <v>107</v>
      </c>
      <c r="C417" s="46" t="s">
        <v>14</v>
      </c>
      <c r="D417" s="46" t="s">
        <v>114</v>
      </c>
      <c r="E417" s="46" t="s">
        <v>115</v>
      </c>
      <c r="F417" s="46" t="s">
        <v>44</v>
      </c>
    </row>
    <row r="418" spans="1:6" x14ac:dyDescent="0.25">
      <c r="A418" s="47">
        <v>429487.40798800002</v>
      </c>
      <c r="B418" s="46" t="s">
        <v>107</v>
      </c>
      <c r="C418" s="46" t="s">
        <v>4</v>
      </c>
      <c r="D418" s="46" t="s">
        <v>114</v>
      </c>
      <c r="E418" s="46" t="s">
        <v>115</v>
      </c>
      <c r="F418" s="46" t="s">
        <v>44</v>
      </c>
    </row>
    <row r="419" spans="1:6" x14ac:dyDescent="0.25">
      <c r="A419" s="47">
        <v>287430.74109199998</v>
      </c>
      <c r="B419" s="46" t="s">
        <v>107</v>
      </c>
      <c r="C419" s="46" t="s">
        <v>14</v>
      </c>
      <c r="D419" s="46" t="s">
        <v>114</v>
      </c>
      <c r="E419" s="46" t="s">
        <v>115</v>
      </c>
      <c r="F419" s="46" t="s">
        <v>44</v>
      </c>
    </row>
    <row r="420" spans="1:6" x14ac:dyDescent="0.25">
      <c r="A420" s="47">
        <v>490604.25162400003</v>
      </c>
      <c r="B420" s="46" t="s">
        <v>107</v>
      </c>
      <c r="C420" s="46" t="s">
        <v>4</v>
      </c>
      <c r="D420" s="46" t="s">
        <v>114</v>
      </c>
      <c r="E420" s="46" t="s">
        <v>115</v>
      </c>
      <c r="F420" s="46" t="s">
        <v>44</v>
      </c>
    </row>
    <row r="421" spans="1:6" x14ac:dyDescent="0.25">
      <c r="A421" s="47">
        <v>59884.188721400002</v>
      </c>
      <c r="B421" s="46" t="s">
        <v>107</v>
      </c>
      <c r="C421" s="46" t="s">
        <v>4</v>
      </c>
      <c r="D421" s="46" t="s">
        <v>114</v>
      </c>
      <c r="E421" s="46" t="s">
        <v>115</v>
      </c>
      <c r="F421" s="46" t="s">
        <v>44</v>
      </c>
    </row>
    <row r="422" spans="1:6" x14ac:dyDescent="0.25">
      <c r="A422" s="47">
        <v>980.85564829700002</v>
      </c>
      <c r="B422" s="46" t="s">
        <v>107</v>
      </c>
      <c r="C422" s="46" t="s">
        <v>4</v>
      </c>
      <c r="D422" s="46" t="s">
        <v>114</v>
      </c>
      <c r="E422" s="46" t="s">
        <v>115</v>
      </c>
      <c r="F422" s="46" t="s">
        <v>44</v>
      </c>
    </row>
    <row r="423" spans="1:6" x14ac:dyDescent="0.25">
      <c r="A423" s="47">
        <v>667190.533987</v>
      </c>
      <c r="B423" s="46" t="s">
        <v>107</v>
      </c>
      <c r="C423" s="46" t="s">
        <v>15</v>
      </c>
      <c r="D423" s="46" t="s">
        <v>114</v>
      </c>
      <c r="E423" s="46" t="s">
        <v>115</v>
      </c>
      <c r="F423" s="46" t="s">
        <v>44</v>
      </c>
    </row>
    <row r="424" spans="1:6" x14ac:dyDescent="0.25">
      <c r="A424" s="47">
        <v>3247046.2648399998</v>
      </c>
      <c r="B424" s="46" t="s">
        <v>107</v>
      </c>
      <c r="C424" s="46" t="s">
        <v>4</v>
      </c>
      <c r="D424" s="46" t="s">
        <v>114</v>
      </c>
      <c r="E424" s="46" t="s">
        <v>115</v>
      </c>
      <c r="F424" s="46" t="s">
        <v>44</v>
      </c>
    </row>
    <row r="425" spans="1:6" x14ac:dyDescent="0.25">
      <c r="A425" s="47">
        <v>3713719.8491699998</v>
      </c>
      <c r="B425" s="46" t="s">
        <v>107</v>
      </c>
      <c r="C425" s="46" t="s">
        <v>4</v>
      </c>
      <c r="D425" s="46" t="s">
        <v>114</v>
      </c>
      <c r="E425" s="46" t="s">
        <v>115</v>
      </c>
      <c r="F425" s="46" t="s">
        <v>44</v>
      </c>
    </row>
    <row r="426" spans="1:6" x14ac:dyDescent="0.25">
      <c r="A426" s="47">
        <v>362610.58495400002</v>
      </c>
      <c r="B426" s="46" t="s">
        <v>107</v>
      </c>
      <c r="C426" s="46" t="s">
        <v>4</v>
      </c>
      <c r="D426" s="46" t="s">
        <v>114</v>
      </c>
      <c r="E426" s="46" t="s">
        <v>115</v>
      </c>
      <c r="F426" s="46" t="s">
        <v>44</v>
      </c>
    </row>
    <row r="427" spans="1:6" x14ac:dyDescent="0.25">
      <c r="A427" s="47">
        <v>19867.834507200001</v>
      </c>
      <c r="B427" s="46" t="s">
        <v>107</v>
      </c>
      <c r="C427" s="46" t="s">
        <v>4</v>
      </c>
      <c r="D427" s="46" t="s">
        <v>114</v>
      </c>
      <c r="E427" s="46" t="s">
        <v>115</v>
      </c>
      <c r="F427" s="46" t="s">
        <v>44</v>
      </c>
    </row>
    <row r="428" spans="1:6" x14ac:dyDescent="0.25">
      <c r="A428" s="47">
        <v>32584.233198800001</v>
      </c>
      <c r="B428" s="46" t="s">
        <v>106</v>
      </c>
      <c r="C428" s="46" t="s">
        <v>11</v>
      </c>
      <c r="D428" s="46" t="s">
        <v>114</v>
      </c>
      <c r="E428" s="46" t="s">
        <v>115</v>
      </c>
      <c r="F428" s="46" t="s">
        <v>44</v>
      </c>
    </row>
    <row r="429" spans="1:6" x14ac:dyDescent="0.25">
      <c r="A429" s="47">
        <v>32253.2159058</v>
      </c>
      <c r="B429" s="46" t="s">
        <v>106</v>
      </c>
      <c r="C429" s="46" t="s">
        <v>11</v>
      </c>
      <c r="D429" s="46" t="s">
        <v>114</v>
      </c>
      <c r="E429" s="46" t="s">
        <v>115</v>
      </c>
      <c r="F429" s="46" t="s">
        <v>44</v>
      </c>
    </row>
    <row r="430" spans="1:6" x14ac:dyDescent="0.25">
      <c r="A430" s="47">
        <v>5926.94470009</v>
      </c>
      <c r="B430" s="46" t="s">
        <v>106</v>
      </c>
      <c r="C430" s="46" t="s">
        <v>10</v>
      </c>
      <c r="D430" s="46" t="s">
        <v>114</v>
      </c>
      <c r="E430" s="46" t="s">
        <v>115</v>
      </c>
      <c r="F430" s="46" t="s">
        <v>44</v>
      </c>
    </row>
    <row r="431" spans="1:6" x14ac:dyDescent="0.25">
      <c r="A431" s="47">
        <v>562787.39619799994</v>
      </c>
      <c r="B431" s="46" t="s">
        <v>106</v>
      </c>
      <c r="C431" s="46" t="s">
        <v>2</v>
      </c>
      <c r="D431" s="46" t="s">
        <v>114</v>
      </c>
      <c r="E431" s="46" t="s">
        <v>115</v>
      </c>
      <c r="F431" s="46" t="s">
        <v>44</v>
      </c>
    </row>
    <row r="432" spans="1:6" x14ac:dyDescent="0.25">
      <c r="A432" s="47">
        <v>1379.26057954</v>
      </c>
      <c r="B432" s="46" t="s">
        <v>106</v>
      </c>
      <c r="C432" s="46" t="s">
        <v>14</v>
      </c>
      <c r="D432" s="46" t="s">
        <v>114</v>
      </c>
      <c r="E432" s="46" t="s">
        <v>115</v>
      </c>
      <c r="F432" s="46" t="s">
        <v>44</v>
      </c>
    </row>
    <row r="433" spans="1:6" x14ac:dyDescent="0.25">
      <c r="A433" s="47">
        <v>99899.650486099999</v>
      </c>
      <c r="B433" s="46" t="s">
        <v>106</v>
      </c>
      <c r="C433" s="46" t="s">
        <v>14</v>
      </c>
      <c r="D433" s="46" t="s">
        <v>114</v>
      </c>
      <c r="E433" s="46" t="s">
        <v>115</v>
      </c>
      <c r="F433" s="46" t="s">
        <v>44</v>
      </c>
    </row>
    <row r="434" spans="1:6" x14ac:dyDescent="0.25">
      <c r="A434" s="47">
        <v>8014.7948792400002</v>
      </c>
      <c r="B434" s="46" t="s">
        <v>106</v>
      </c>
      <c r="C434" s="46" t="s">
        <v>14</v>
      </c>
      <c r="D434" s="46" t="s">
        <v>114</v>
      </c>
      <c r="E434" s="46" t="s">
        <v>115</v>
      </c>
      <c r="F434" s="46" t="s">
        <v>44</v>
      </c>
    </row>
    <row r="435" spans="1:6" x14ac:dyDescent="0.25">
      <c r="A435" s="47">
        <v>1265.28250746</v>
      </c>
      <c r="B435" s="46" t="s">
        <v>106</v>
      </c>
      <c r="C435" s="46" t="s">
        <v>14</v>
      </c>
      <c r="D435" s="46" t="s">
        <v>114</v>
      </c>
      <c r="E435" s="46" t="s">
        <v>115</v>
      </c>
      <c r="F435" s="46" t="s">
        <v>44</v>
      </c>
    </row>
    <row r="436" spans="1:6" x14ac:dyDescent="0.25">
      <c r="A436" s="47">
        <v>54765.7669752</v>
      </c>
      <c r="B436" s="46" t="s">
        <v>106</v>
      </c>
      <c r="C436" s="46" t="s">
        <v>14</v>
      </c>
      <c r="D436" s="46" t="s">
        <v>114</v>
      </c>
      <c r="E436" s="46" t="s">
        <v>115</v>
      </c>
      <c r="F436" s="46" t="s">
        <v>44</v>
      </c>
    </row>
    <row r="437" spans="1:6" x14ac:dyDescent="0.25">
      <c r="A437" s="47">
        <v>109269.625264</v>
      </c>
      <c r="B437" s="46" t="s">
        <v>106</v>
      </c>
      <c r="C437" s="46" t="s">
        <v>14</v>
      </c>
      <c r="D437" s="46" t="s">
        <v>114</v>
      </c>
      <c r="E437" s="46" t="s">
        <v>115</v>
      </c>
      <c r="F437" s="46" t="s">
        <v>44</v>
      </c>
    </row>
    <row r="438" spans="1:6" x14ac:dyDescent="0.25">
      <c r="A438" s="47">
        <v>37011.776358900002</v>
      </c>
      <c r="B438" s="46" t="s">
        <v>106</v>
      </c>
      <c r="C438" s="46" t="s">
        <v>14</v>
      </c>
      <c r="D438" s="46" t="s">
        <v>114</v>
      </c>
      <c r="E438" s="46" t="s">
        <v>115</v>
      </c>
      <c r="F438" s="46" t="s">
        <v>44</v>
      </c>
    </row>
    <row r="439" spans="1:6" x14ac:dyDescent="0.25">
      <c r="A439" s="47">
        <v>32134.8563435</v>
      </c>
      <c r="B439" s="46" t="s">
        <v>106</v>
      </c>
      <c r="C439" s="46" t="s">
        <v>7</v>
      </c>
      <c r="D439" s="46" t="s">
        <v>114</v>
      </c>
      <c r="E439" s="46" t="s">
        <v>115</v>
      </c>
      <c r="F439" s="46" t="s">
        <v>44</v>
      </c>
    </row>
    <row r="440" spans="1:6" x14ac:dyDescent="0.25">
      <c r="A440" s="47">
        <v>117831.832413</v>
      </c>
      <c r="B440" s="46" t="s">
        <v>106</v>
      </c>
      <c r="C440" s="46" t="s">
        <v>11</v>
      </c>
      <c r="D440" s="46" t="s">
        <v>114</v>
      </c>
      <c r="E440" s="46" t="s">
        <v>115</v>
      </c>
      <c r="F440" s="46" t="s">
        <v>44</v>
      </c>
    </row>
    <row r="441" spans="1:6" x14ac:dyDescent="0.25">
      <c r="A441" s="47">
        <v>338738.23790000001</v>
      </c>
      <c r="B441" s="46" t="s">
        <v>106</v>
      </c>
      <c r="C441" s="46" t="s">
        <v>5</v>
      </c>
      <c r="D441" s="46" t="s">
        <v>114</v>
      </c>
      <c r="E441" s="46" t="s">
        <v>115</v>
      </c>
      <c r="F441" s="46" t="s">
        <v>44</v>
      </c>
    </row>
    <row r="442" spans="1:6" x14ac:dyDescent="0.25">
      <c r="A442" s="47">
        <v>207527.66193500001</v>
      </c>
      <c r="B442" s="46" t="s">
        <v>106</v>
      </c>
      <c r="C442" s="46" t="s">
        <v>2</v>
      </c>
      <c r="D442" s="46" t="s">
        <v>114</v>
      </c>
      <c r="E442" s="46" t="s">
        <v>115</v>
      </c>
      <c r="F442" s="46" t="s">
        <v>44</v>
      </c>
    </row>
    <row r="443" spans="1:6" x14ac:dyDescent="0.25">
      <c r="A443" s="47">
        <v>17601.705501600001</v>
      </c>
      <c r="B443" s="46" t="s">
        <v>106</v>
      </c>
      <c r="C443" s="46" t="s">
        <v>5</v>
      </c>
      <c r="D443" s="46" t="s">
        <v>114</v>
      </c>
      <c r="E443" s="46" t="s">
        <v>115</v>
      </c>
      <c r="F443" s="46" t="s">
        <v>44</v>
      </c>
    </row>
    <row r="444" spans="1:6" x14ac:dyDescent="0.25">
      <c r="A444" s="47">
        <v>987032.73454199999</v>
      </c>
      <c r="B444" s="46" t="s">
        <v>106</v>
      </c>
      <c r="C444" s="46" t="s">
        <v>0</v>
      </c>
      <c r="D444" s="46" t="s">
        <v>114</v>
      </c>
      <c r="E444" s="46" t="s">
        <v>115</v>
      </c>
      <c r="F444" s="46" t="s">
        <v>44</v>
      </c>
    </row>
    <row r="445" spans="1:6" x14ac:dyDescent="0.25">
      <c r="A445" s="47">
        <v>376738.76893999998</v>
      </c>
      <c r="B445" s="46" t="s">
        <v>107</v>
      </c>
      <c r="C445" s="46" t="s">
        <v>15</v>
      </c>
      <c r="D445" s="46" t="s">
        <v>114</v>
      </c>
      <c r="E445" s="46" t="s">
        <v>115</v>
      </c>
      <c r="F445" s="46" t="s">
        <v>44</v>
      </c>
    </row>
    <row r="446" spans="1:6" x14ac:dyDescent="0.25">
      <c r="A446" s="47">
        <v>7401.8504128000004</v>
      </c>
      <c r="B446" s="46" t="s">
        <v>107</v>
      </c>
      <c r="C446" s="46" t="s">
        <v>15</v>
      </c>
      <c r="D446" s="46" t="s">
        <v>114</v>
      </c>
      <c r="E446" s="46" t="s">
        <v>115</v>
      </c>
      <c r="F446" s="46" t="s">
        <v>44</v>
      </c>
    </row>
    <row r="447" spans="1:6" x14ac:dyDescent="0.25">
      <c r="A447" s="47">
        <v>83948.653903700004</v>
      </c>
      <c r="B447" s="46" t="s">
        <v>107</v>
      </c>
      <c r="C447" s="46" t="s">
        <v>15</v>
      </c>
      <c r="D447" s="46" t="s">
        <v>114</v>
      </c>
      <c r="E447" s="46" t="s">
        <v>115</v>
      </c>
      <c r="F447" s="46" t="s">
        <v>44</v>
      </c>
    </row>
    <row r="448" spans="1:6" x14ac:dyDescent="0.25">
      <c r="A448" s="47">
        <v>9.6996560201000008</v>
      </c>
      <c r="B448" s="46" t="s">
        <v>106</v>
      </c>
      <c r="C448" s="46" t="s">
        <v>14</v>
      </c>
      <c r="D448" s="46" t="s">
        <v>114</v>
      </c>
      <c r="E448" s="46" t="s">
        <v>115</v>
      </c>
      <c r="F448" s="46" t="s">
        <v>44</v>
      </c>
    </row>
    <row r="449" spans="1:6" x14ac:dyDescent="0.25">
      <c r="A449" s="47">
        <v>50059.883858599998</v>
      </c>
      <c r="B449" s="46" t="s">
        <v>106</v>
      </c>
      <c r="C449" s="46" t="s">
        <v>14</v>
      </c>
      <c r="D449" s="46" t="s">
        <v>114</v>
      </c>
      <c r="E449" s="46" t="s">
        <v>115</v>
      </c>
      <c r="F449" s="46" t="s">
        <v>44</v>
      </c>
    </row>
    <row r="450" spans="1:6" x14ac:dyDescent="0.25">
      <c r="A450" s="47">
        <v>1156.47349783</v>
      </c>
      <c r="B450" s="46" t="s">
        <v>106</v>
      </c>
      <c r="C450" s="46" t="s">
        <v>14</v>
      </c>
      <c r="D450" s="46" t="s">
        <v>114</v>
      </c>
      <c r="E450" s="46" t="s">
        <v>115</v>
      </c>
      <c r="F450" s="46" t="s">
        <v>44</v>
      </c>
    </row>
    <row r="451" spans="1:6" x14ac:dyDescent="0.25">
      <c r="A451" s="47">
        <v>15.7666314466</v>
      </c>
      <c r="B451" s="46" t="s">
        <v>106</v>
      </c>
      <c r="C451" s="46" t="s">
        <v>14</v>
      </c>
      <c r="D451" s="46" t="s">
        <v>114</v>
      </c>
      <c r="E451" s="46" t="s">
        <v>115</v>
      </c>
      <c r="F451" s="46" t="s">
        <v>44</v>
      </c>
    </row>
    <row r="452" spans="1:6" x14ac:dyDescent="0.25">
      <c r="A452" s="47">
        <v>38634.980537900003</v>
      </c>
      <c r="B452" s="46" t="s">
        <v>106</v>
      </c>
      <c r="C452" s="46" t="s">
        <v>14</v>
      </c>
      <c r="D452" s="46" t="s">
        <v>114</v>
      </c>
      <c r="E452" s="46" t="s">
        <v>115</v>
      </c>
      <c r="F452" s="46" t="s">
        <v>44</v>
      </c>
    </row>
    <row r="453" spans="1:6" x14ac:dyDescent="0.25">
      <c r="A453" s="47">
        <v>1652.67095277</v>
      </c>
      <c r="B453" s="46" t="s">
        <v>106</v>
      </c>
      <c r="C453" s="46" t="s">
        <v>14</v>
      </c>
      <c r="D453" s="46" t="s">
        <v>114</v>
      </c>
      <c r="E453" s="46" t="s">
        <v>115</v>
      </c>
      <c r="F453" s="46" t="s">
        <v>44</v>
      </c>
    </row>
    <row r="454" spans="1:6" x14ac:dyDescent="0.25">
      <c r="A454" s="47">
        <v>932982077.85699999</v>
      </c>
      <c r="B454" s="46" t="s">
        <v>106</v>
      </c>
      <c r="C454" s="46" t="s">
        <v>15</v>
      </c>
      <c r="D454" s="46" t="s">
        <v>114</v>
      </c>
      <c r="E454" s="46" t="s">
        <v>115</v>
      </c>
      <c r="F454" s="46" t="s">
        <v>44</v>
      </c>
    </row>
    <row r="455" spans="1:6" x14ac:dyDescent="0.25">
      <c r="A455" s="47">
        <v>40971.206548900002</v>
      </c>
      <c r="B455" s="46" t="s">
        <v>106</v>
      </c>
      <c r="C455" s="46" t="s">
        <v>15</v>
      </c>
      <c r="D455" s="46" t="s">
        <v>114</v>
      </c>
      <c r="E455" s="46" t="s">
        <v>115</v>
      </c>
      <c r="F455" s="46" t="s">
        <v>44</v>
      </c>
    </row>
    <row r="456" spans="1:6" x14ac:dyDescent="0.25">
      <c r="A456" s="47">
        <v>111.726880722</v>
      </c>
      <c r="B456" s="46" t="s">
        <v>106</v>
      </c>
      <c r="C456" s="46" t="s">
        <v>15</v>
      </c>
      <c r="D456" s="46" t="s">
        <v>114</v>
      </c>
      <c r="E456" s="46" t="s">
        <v>115</v>
      </c>
      <c r="F456" s="46" t="s">
        <v>44</v>
      </c>
    </row>
    <row r="457" spans="1:6" x14ac:dyDescent="0.25">
      <c r="A457" s="47">
        <v>714586.70548500004</v>
      </c>
      <c r="B457" s="46" t="s">
        <v>106</v>
      </c>
      <c r="C457" s="46" t="s">
        <v>15</v>
      </c>
      <c r="D457" s="46" t="s">
        <v>114</v>
      </c>
      <c r="E457" s="46" t="s">
        <v>115</v>
      </c>
      <c r="F457" s="46" t="s">
        <v>44</v>
      </c>
    </row>
    <row r="458" spans="1:6" x14ac:dyDescent="0.25">
      <c r="A458" s="47">
        <v>29073.3243181</v>
      </c>
      <c r="B458" s="46" t="s">
        <v>106</v>
      </c>
      <c r="C458" s="46" t="s">
        <v>15</v>
      </c>
      <c r="D458" s="46" t="s">
        <v>114</v>
      </c>
      <c r="E458" s="46" t="s">
        <v>115</v>
      </c>
      <c r="F458" s="46" t="s">
        <v>44</v>
      </c>
    </row>
    <row r="459" spans="1:6" x14ac:dyDescent="0.25">
      <c r="A459" s="47">
        <v>21774.9685971</v>
      </c>
      <c r="B459" s="46" t="s">
        <v>106</v>
      </c>
      <c r="C459" s="46" t="s">
        <v>15</v>
      </c>
      <c r="D459" s="46" t="s">
        <v>114</v>
      </c>
      <c r="E459" s="46" t="s">
        <v>115</v>
      </c>
      <c r="F459" s="46" t="s">
        <v>44</v>
      </c>
    </row>
    <row r="460" spans="1:6" x14ac:dyDescent="0.25">
      <c r="A460" s="47">
        <v>2729616.3793600001</v>
      </c>
      <c r="B460" s="46" t="s">
        <v>107</v>
      </c>
      <c r="C460" s="46" t="s">
        <v>1</v>
      </c>
      <c r="D460" s="46" t="s">
        <v>114</v>
      </c>
      <c r="E460" s="46" t="s">
        <v>115</v>
      </c>
      <c r="F460" s="46" t="s">
        <v>44</v>
      </c>
    </row>
    <row r="461" spans="1:6" x14ac:dyDescent="0.25">
      <c r="A461" s="47">
        <v>5612.3462691200002</v>
      </c>
      <c r="B461" s="46" t="s">
        <v>107</v>
      </c>
      <c r="C461" s="46" t="s">
        <v>11</v>
      </c>
      <c r="D461" s="46" t="s">
        <v>114</v>
      </c>
      <c r="E461" s="46" t="s">
        <v>115</v>
      </c>
      <c r="F461" s="46" t="s">
        <v>44</v>
      </c>
    </row>
    <row r="462" spans="1:6" x14ac:dyDescent="0.25">
      <c r="A462" s="47">
        <v>4082.0035117100001</v>
      </c>
      <c r="B462" s="46" t="s">
        <v>107</v>
      </c>
      <c r="C462" s="46" t="s">
        <v>11</v>
      </c>
      <c r="D462" s="46" t="s">
        <v>114</v>
      </c>
      <c r="E462" s="46" t="s">
        <v>115</v>
      </c>
      <c r="F462" s="46" t="s">
        <v>44</v>
      </c>
    </row>
    <row r="463" spans="1:6" x14ac:dyDescent="0.25">
      <c r="A463" s="47">
        <v>16233305.1635</v>
      </c>
      <c r="B463" s="46" t="s">
        <v>107</v>
      </c>
      <c r="C463" s="46" t="s">
        <v>2</v>
      </c>
      <c r="D463" s="46" t="s">
        <v>114</v>
      </c>
      <c r="E463" s="46" t="s">
        <v>115</v>
      </c>
      <c r="F463" s="46" t="s">
        <v>44</v>
      </c>
    </row>
    <row r="464" spans="1:6" x14ac:dyDescent="0.25">
      <c r="A464" s="47">
        <v>4447194.5812299997</v>
      </c>
      <c r="B464" s="46" t="s">
        <v>107</v>
      </c>
      <c r="C464" s="46" t="s">
        <v>2</v>
      </c>
      <c r="D464" s="46" t="s">
        <v>114</v>
      </c>
      <c r="E464" s="46" t="s">
        <v>115</v>
      </c>
      <c r="F464" s="46" t="s">
        <v>44</v>
      </c>
    </row>
    <row r="465" spans="1:6" x14ac:dyDescent="0.25">
      <c r="A465" s="47">
        <v>1405.2579657399999</v>
      </c>
      <c r="B465" s="46" t="s">
        <v>107</v>
      </c>
      <c r="C465" s="46" t="s">
        <v>2</v>
      </c>
      <c r="D465" s="46" t="s">
        <v>114</v>
      </c>
      <c r="E465" s="46" t="s">
        <v>115</v>
      </c>
      <c r="F465" s="46" t="s">
        <v>44</v>
      </c>
    </row>
    <row r="466" spans="1:6" x14ac:dyDescent="0.25">
      <c r="A466" s="47">
        <v>12841836.935000001</v>
      </c>
      <c r="B466" s="46" t="s">
        <v>107</v>
      </c>
      <c r="C466" s="46" t="s">
        <v>2</v>
      </c>
      <c r="D466" s="46" t="s">
        <v>114</v>
      </c>
      <c r="E466" s="46" t="s">
        <v>115</v>
      </c>
      <c r="F466" s="46" t="s">
        <v>44</v>
      </c>
    </row>
    <row r="467" spans="1:6" x14ac:dyDescent="0.25">
      <c r="A467" s="47">
        <v>7543693.5355000002</v>
      </c>
      <c r="B467" s="46" t="s">
        <v>107</v>
      </c>
      <c r="C467" s="46" t="s">
        <v>2</v>
      </c>
      <c r="D467" s="46" t="s">
        <v>114</v>
      </c>
      <c r="E467" s="46" t="s">
        <v>115</v>
      </c>
      <c r="F467" s="46" t="s">
        <v>44</v>
      </c>
    </row>
    <row r="468" spans="1:6" x14ac:dyDescent="0.25">
      <c r="A468" s="47">
        <v>66385032.510399997</v>
      </c>
      <c r="B468" s="46" t="s">
        <v>107</v>
      </c>
      <c r="C468" s="46" t="s">
        <v>3</v>
      </c>
      <c r="D468" s="46" t="s">
        <v>114</v>
      </c>
      <c r="E468" s="46" t="s">
        <v>115</v>
      </c>
      <c r="F468" s="46" t="s">
        <v>44</v>
      </c>
    </row>
    <row r="469" spans="1:6" x14ac:dyDescent="0.25">
      <c r="A469" s="47">
        <v>18477208.897</v>
      </c>
      <c r="B469" s="46" t="s">
        <v>107</v>
      </c>
      <c r="C469" s="46" t="s">
        <v>2</v>
      </c>
      <c r="D469" s="46" t="s">
        <v>114</v>
      </c>
      <c r="E469" s="46" t="s">
        <v>115</v>
      </c>
      <c r="F469" s="46" t="s">
        <v>44</v>
      </c>
    </row>
    <row r="470" spans="1:6" x14ac:dyDescent="0.25">
      <c r="A470" s="47">
        <v>48408706.301600002</v>
      </c>
      <c r="B470" s="46" t="s">
        <v>107</v>
      </c>
      <c r="C470" s="46" t="s">
        <v>2</v>
      </c>
      <c r="D470" s="46" t="s">
        <v>114</v>
      </c>
      <c r="E470" s="46" t="s">
        <v>115</v>
      </c>
      <c r="F470" s="46" t="s">
        <v>44</v>
      </c>
    </row>
    <row r="471" spans="1:6" x14ac:dyDescent="0.25">
      <c r="A471" s="47">
        <v>9505839.5297100004</v>
      </c>
      <c r="B471" s="46" t="s">
        <v>107</v>
      </c>
      <c r="C471" s="46" t="s">
        <v>2</v>
      </c>
      <c r="D471" s="46" t="s">
        <v>114</v>
      </c>
      <c r="E471" s="46" t="s">
        <v>115</v>
      </c>
      <c r="F471" s="46" t="s">
        <v>44</v>
      </c>
    </row>
    <row r="472" spans="1:6" x14ac:dyDescent="0.25">
      <c r="A472" s="47">
        <v>36580160.714500003</v>
      </c>
      <c r="B472" s="46" t="s">
        <v>107</v>
      </c>
      <c r="C472" s="46" t="s">
        <v>2</v>
      </c>
      <c r="D472" s="46" t="s">
        <v>114</v>
      </c>
      <c r="E472" s="46" t="s">
        <v>115</v>
      </c>
      <c r="F472" s="46" t="s">
        <v>44</v>
      </c>
    </row>
    <row r="473" spans="1:6" x14ac:dyDescent="0.25">
      <c r="A473" s="47">
        <v>85635629.020799994</v>
      </c>
      <c r="B473" s="46" t="s">
        <v>107</v>
      </c>
      <c r="C473" s="46" t="s">
        <v>4</v>
      </c>
      <c r="D473" s="46" t="s">
        <v>114</v>
      </c>
      <c r="E473" s="46" t="s">
        <v>115</v>
      </c>
      <c r="F473" s="46" t="s">
        <v>44</v>
      </c>
    </row>
    <row r="474" spans="1:6" x14ac:dyDescent="0.25">
      <c r="A474" s="47">
        <v>154753302.44499999</v>
      </c>
      <c r="B474" s="46" t="s">
        <v>107</v>
      </c>
      <c r="C474" s="46" t="s">
        <v>4</v>
      </c>
      <c r="D474" s="46" t="s">
        <v>114</v>
      </c>
      <c r="E474" s="46" t="s">
        <v>115</v>
      </c>
      <c r="F474" s="46" t="s">
        <v>44</v>
      </c>
    </row>
    <row r="475" spans="1:6" x14ac:dyDescent="0.25">
      <c r="A475" s="47">
        <v>37074.2824635</v>
      </c>
      <c r="B475" s="46" t="s">
        <v>107</v>
      </c>
      <c r="C475" s="46" t="s">
        <v>14</v>
      </c>
      <c r="D475" s="46" t="s">
        <v>114</v>
      </c>
      <c r="E475" s="46" t="s">
        <v>115</v>
      </c>
      <c r="F475" s="46" t="s">
        <v>44</v>
      </c>
    </row>
    <row r="476" spans="1:6" x14ac:dyDescent="0.25">
      <c r="A476" s="47">
        <v>20215.174541699998</v>
      </c>
      <c r="B476" s="46" t="s">
        <v>107</v>
      </c>
      <c r="C476" s="46" t="s">
        <v>14</v>
      </c>
      <c r="D476" s="46" t="s">
        <v>114</v>
      </c>
      <c r="E476" s="46" t="s">
        <v>115</v>
      </c>
      <c r="F476" s="46" t="s">
        <v>44</v>
      </c>
    </row>
    <row r="477" spans="1:6" x14ac:dyDescent="0.25">
      <c r="A477" s="47">
        <v>85155.726056700005</v>
      </c>
      <c r="B477" s="46" t="s">
        <v>107</v>
      </c>
      <c r="C477" s="46" t="s">
        <v>14</v>
      </c>
      <c r="D477" s="46" t="s">
        <v>114</v>
      </c>
      <c r="E477" s="46" t="s">
        <v>115</v>
      </c>
      <c r="F477" s="46" t="s">
        <v>44</v>
      </c>
    </row>
    <row r="478" spans="1:6" x14ac:dyDescent="0.25">
      <c r="A478" s="47">
        <v>1211.1919149600001</v>
      </c>
      <c r="B478" s="46" t="s">
        <v>107</v>
      </c>
      <c r="C478" s="46" t="s">
        <v>14</v>
      </c>
      <c r="D478" s="46" t="s">
        <v>114</v>
      </c>
      <c r="E478" s="46" t="s">
        <v>115</v>
      </c>
      <c r="F478" s="46" t="s">
        <v>44</v>
      </c>
    </row>
    <row r="479" spans="1:6" x14ac:dyDescent="0.25">
      <c r="A479" s="47">
        <v>26878.2347046</v>
      </c>
      <c r="B479" s="46" t="s">
        <v>107</v>
      </c>
      <c r="C479" s="46" t="s">
        <v>14</v>
      </c>
      <c r="D479" s="46" t="s">
        <v>114</v>
      </c>
      <c r="E479" s="46" t="s">
        <v>115</v>
      </c>
      <c r="F479" s="46" t="s">
        <v>44</v>
      </c>
    </row>
    <row r="480" spans="1:6" x14ac:dyDescent="0.25">
      <c r="A480" s="47">
        <v>60505.403372300003</v>
      </c>
      <c r="B480" s="46" t="s">
        <v>107</v>
      </c>
      <c r="C480" s="46" t="s">
        <v>14</v>
      </c>
      <c r="D480" s="46" t="s">
        <v>114</v>
      </c>
      <c r="E480" s="46" t="s">
        <v>115</v>
      </c>
      <c r="F480" s="46" t="s">
        <v>44</v>
      </c>
    </row>
    <row r="481" spans="1:6" x14ac:dyDescent="0.25">
      <c r="A481" s="47">
        <v>22029.717550199999</v>
      </c>
      <c r="B481" s="46" t="s">
        <v>107</v>
      </c>
      <c r="C481" s="46" t="s">
        <v>14</v>
      </c>
      <c r="D481" s="46" t="s">
        <v>114</v>
      </c>
      <c r="E481" s="46" t="s">
        <v>115</v>
      </c>
      <c r="F481" s="46" t="s">
        <v>44</v>
      </c>
    </row>
    <row r="482" spans="1:6" x14ac:dyDescent="0.25">
      <c r="A482" s="47">
        <v>744320.18623400002</v>
      </c>
      <c r="B482" s="46" t="s">
        <v>107</v>
      </c>
      <c r="C482" s="46" t="s">
        <v>14</v>
      </c>
      <c r="D482" s="46" t="s">
        <v>114</v>
      </c>
      <c r="E482" s="46" t="s">
        <v>115</v>
      </c>
      <c r="F482" s="46" t="s">
        <v>44</v>
      </c>
    </row>
    <row r="483" spans="1:6" x14ac:dyDescent="0.25">
      <c r="A483" s="47">
        <v>312.39044016899999</v>
      </c>
      <c r="B483" s="46" t="s">
        <v>107</v>
      </c>
      <c r="C483" s="46" t="s">
        <v>14</v>
      </c>
      <c r="D483" s="46" t="s">
        <v>114</v>
      </c>
      <c r="E483" s="46" t="s">
        <v>115</v>
      </c>
      <c r="F483" s="46" t="s">
        <v>44</v>
      </c>
    </row>
    <row r="484" spans="1:6" x14ac:dyDescent="0.25">
      <c r="A484" s="47">
        <v>27431902.8497</v>
      </c>
      <c r="B484" s="46" t="s">
        <v>107</v>
      </c>
      <c r="C484" s="46" t="s">
        <v>14</v>
      </c>
      <c r="D484" s="46" t="s">
        <v>114</v>
      </c>
      <c r="E484" s="46" t="s">
        <v>115</v>
      </c>
      <c r="F484" s="46" t="s">
        <v>44</v>
      </c>
    </row>
    <row r="485" spans="1:6" x14ac:dyDescent="0.25">
      <c r="A485" s="47">
        <v>5349.6923187299999</v>
      </c>
      <c r="B485" s="46" t="s">
        <v>107</v>
      </c>
      <c r="C485" s="46" t="s">
        <v>15</v>
      </c>
      <c r="D485" s="46" t="s">
        <v>114</v>
      </c>
      <c r="E485" s="46" t="s">
        <v>115</v>
      </c>
      <c r="F485" s="46" t="s">
        <v>44</v>
      </c>
    </row>
    <row r="486" spans="1:6" x14ac:dyDescent="0.25">
      <c r="A486" s="47">
        <v>27553991.8761</v>
      </c>
      <c r="B486" s="46" t="s">
        <v>107</v>
      </c>
      <c r="C486" s="46" t="s">
        <v>15</v>
      </c>
      <c r="D486" s="46" t="s">
        <v>114</v>
      </c>
      <c r="E486" s="46" t="s">
        <v>115</v>
      </c>
      <c r="F486" s="46" t="s">
        <v>44</v>
      </c>
    </row>
    <row r="487" spans="1:6" x14ac:dyDescent="0.25">
      <c r="A487" s="47">
        <v>20977.496975400001</v>
      </c>
      <c r="B487" s="46" t="s">
        <v>107</v>
      </c>
      <c r="C487" s="46" t="s">
        <v>15</v>
      </c>
      <c r="D487" s="46" t="s">
        <v>114</v>
      </c>
      <c r="E487" s="46" t="s">
        <v>115</v>
      </c>
      <c r="F487" s="46" t="s">
        <v>44</v>
      </c>
    </row>
    <row r="488" spans="1:6" x14ac:dyDescent="0.25">
      <c r="A488" s="47">
        <v>44480.8528219</v>
      </c>
      <c r="B488" s="46" t="s">
        <v>107</v>
      </c>
      <c r="C488" s="46" t="s">
        <v>15</v>
      </c>
      <c r="D488" s="46" t="s">
        <v>114</v>
      </c>
      <c r="E488" s="46" t="s">
        <v>115</v>
      </c>
      <c r="F488" s="46" t="s">
        <v>44</v>
      </c>
    </row>
    <row r="489" spans="1:6" x14ac:dyDescent="0.25">
      <c r="A489" s="47">
        <v>11815540.831900001</v>
      </c>
      <c r="B489" s="46" t="s">
        <v>107</v>
      </c>
      <c r="C489" s="46" t="s">
        <v>15</v>
      </c>
      <c r="D489" s="46" t="s">
        <v>114</v>
      </c>
      <c r="E489" s="46" t="s">
        <v>115</v>
      </c>
      <c r="F489" s="46" t="s">
        <v>44</v>
      </c>
    </row>
    <row r="490" spans="1:6" x14ac:dyDescent="0.25">
      <c r="A490" s="47">
        <v>6542069.9839000003</v>
      </c>
      <c r="B490" s="46" t="s">
        <v>107</v>
      </c>
      <c r="C490" s="46" t="s">
        <v>15</v>
      </c>
      <c r="D490" s="46" t="s">
        <v>114</v>
      </c>
      <c r="E490" s="46" t="s">
        <v>115</v>
      </c>
      <c r="F490" s="46" t="s">
        <v>44</v>
      </c>
    </row>
    <row r="491" spans="1:6" x14ac:dyDescent="0.25">
      <c r="A491" s="47">
        <v>39280137.207999997</v>
      </c>
      <c r="B491" s="46" t="s">
        <v>107</v>
      </c>
      <c r="C491" s="46" t="s">
        <v>7</v>
      </c>
      <c r="D491" s="46" t="s">
        <v>114</v>
      </c>
      <c r="E491" s="46" t="s">
        <v>115</v>
      </c>
      <c r="F491" s="46" t="s">
        <v>44</v>
      </c>
    </row>
    <row r="492" spans="1:6" x14ac:dyDescent="0.25">
      <c r="A492" s="47">
        <v>11190523.991599999</v>
      </c>
      <c r="B492" s="46" t="s">
        <v>107</v>
      </c>
      <c r="C492" s="46" t="s">
        <v>15</v>
      </c>
      <c r="D492" s="46" t="s">
        <v>114</v>
      </c>
      <c r="E492" s="46" t="s">
        <v>115</v>
      </c>
      <c r="F492" s="46" t="s">
        <v>44</v>
      </c>
    </row>
    <row r="493" spans="1:6" x14ac:dyDescent="0.25">
      <c r="A493" s="47">
        <v>100767581.457</v>
      </c>
      <c r="B493" s="46" t="s">
        <v>106</v>
      </c>
      <c r="C493" s="46" t="s">
        <v>15</v>
      </c>
      <c r="D493" s="46" t="s">
        <v>114</v>
      </c>
      <c r="E493" s="46" t="s">
        <v>115</v>
      </c>
      <c r="F493" s="46" t="s">
        <v>44</v>
      </c>
    </row>
    <row r="494" spans="1:6" x14ac:dyDescent="0.25">
      <c r="A494" s="47">
        <v>25116.7095587</v>
      </c>
      <c r="B494" s="46" t="s">
        <v>106</v>
      </c>
      <c r="C494" s="46" t="s">
        <v>15</v>
      </c>
      <c r="D494" s="46" t="s">
        <v>114</v>
      </c>
      <c r="E494" s="46" t="s">
        <v>115</v>
      </c>
      <c r="F494" s="46" t="s">
        <v>44</v>
      </c>
    </row>
    <row r="495" spans="1:6" x14ac:dyDescent="0.25">
      <c r="A495" s="47">
        <v>91.924867067400001</v>
      </c>
      <c r="B495" s="46" t="s">
        <v>106</v>
      </c>
      <c r="C495" s="46" t="s">
        <v>14</v>
      </c>
      <c r="D495" s="46" t="s">
        <v>114</v>
      </c>
      <c r="E495" s="46" t="s">
        <v>115</v>
      </c>
      <c r="F495" s="46" t="s">
        <v>44</v>
      </c>
    </row>
    <row r="496" spans="1:6" x14ac:dyDescent="0.25">
      <c r="A496" s="47">
        <v>6054.1166231400002</v>
      </c>
      <c r="B496" s="46" t="s">
        <v>106</v>
      </c>
      <c r="C496" s="46" t="s">
        <v>14</v>
      </c>
      <c r="D496" s="46" t="s">
        <v>114</v>
      </c>
      <c r="E496" s="46" t="s">
        <v>115</v>
      </c>
      <c r="F496" s="46" t="s">
        <v>44</v>
      </c>
    </row>
    <row r="497" spans="1:6" x14ac:dyDescent="0.25">
      <c r="A497" s="47">
        <v>214.05471938700001</v>
      </c>
      <c r="B497" s="46" t="s">
        <v>106</v>
      </c>
      <c r="C497" s="46" t="s">
        <v>5</v>
      </c>
      <c r="D497" s="46" t="s">
        <v>114</v>
      </c>
      <c r="E497" s="46" t="s">
        <v>115</v>
      </c>
      <c r="F497" s="46" t="s">
        <v>44</v>
      </c>
    </row>
    <row r="498" spans="1:6" x14ac:dyDescent="0.25">
      <c r="A498" s="47">
        <v>10147.6725757</v>
      </c>
      <c r="B498" s="46" t="s">
        <v>106</v>
      </c>
      <c r="C498" s="46" t="s">
        <v>5</v>
      </c>
      <c r="D498" s="46" t="s">
        <v>114</v>
      </c>
      <c r="E498" s="46" t="s">
        <v>115</v>
      </c>
      <c r="F498" s="46" t="s">
        <v>44</v>
      </c>
    </row>
    <row r="499" spans="1:6" x14ac:dyDescent="0.25">
      <c r="A499" s="47">
        <v>3883.1673063399999</v>
      </c>
      <c r="B499" s="46" t="s">
        <v>106</v>
      </c>
      <c r="C499" s="46" t="s">
        <v>15</v>
      </c>
      <c r="D499" s="46" t="s">
        <v>114</v>
      </c>
      <c r="E499" s="46" t="s">
        <v>115</v>
      </c>
      <c r="F499" s="46" t="s">
        <v>44</v>
      </c>
    </row>
    <row r="500" spans="1:6" x14ac:dyDescent="0.25">
      <c r="A500" s="47">
        <v>101289647.65800001</v>
      </c>
      <c r="B500" s="46" t="s">
        <v>107</v>
      </c>
      <c r="C500" s="46" t="s">
        <v>15</v>
      </c>
      <c r="D500" s="46" t="s">
        <v>114</v>
      </c>
      <c r="E500" s="46" t="s">
        <v>115</v>
      </c>
      <c r="F500" s="46" t="s">
        <v>44</v>
      </c>
    </row>
    <row r="501" spans="1:6" x14ac:dyDescent="0.25">
      <c r="A501" s="47">
        <v>17030782.605</v>
      </c>
      <c r="B501" s="46" t="s">
        <v>107</v>
      </c>
      <c r="C501" s="46" t="s">
        <v>15</v>
      </c>
      <c r="D501" s="46" t="s">
        <v>114</v>
      </c>
      <c r="E501" s="46" t="s">
        <v>115</v>
      </c>
      <c r="F501" s="46" t="s">
        <v>44</v>
      </c>
    </row>
    <row r="502" spans="1:6" x14ac:dyDescent="0.25">
      <c r="A502" s="47">
        <v>31345.120887699999</v>
      </c>
      <c r="B502" s="46" t="s">
        <v>106</v>
      </c>
      <c r="C502" s="46" t="s">
        <v>15</v>
      </c>
      <c r="D502" s="46" t="s">
        <v>114</v>
      </c>
      <c r="E502" s="46" t="s">
        <v>115</v>
      </c>
      <c r="F502" s="46" t="s">
        <v>43</v>
      </c>
    </row>
    <row r="503" spans="1:6" x14ac:dyDescent="0.25">
      <c r="A503" s="47">
        <v>7439603.6303700004</v>
      </c>
      <c r="B503" s="46" t="s">
        <v>107</v>
      </c>
      <c r="C503" s="46" t="s">
        <v>12</v>
      </c>
      <c r="D503" s="46" t="s">
        <v>114</v>
      </c>
      <c r="E503" s="46" t="s">
        <v>115</v>
      </c>
      <c r="F503" s="46" t="s">
        <v>44</v>
      </c>
    </row>
    <row r="504" spans="1:6" x14ac:dyDescent="0.25">
      <c r="A504" s="47">
        <v>23071.271108299999</v>
      </c>
      <c r="B504" s="46" t="s">
        <v>107</v>
      </c>
      <c r="C504" s="46" t="s">
        <v>4</v>
      </c>
      <c r="D504" s="46" t="s">
        <v>114</v>
      </c>
      <c r="E504" s="46" t="s">
        <v>115</v>
      </c>
      <c r="F504" s="46" t="s">
        <v>44</v>
      </c>
    </row>
    <row r="505" spans="1:6" x14ac:dyDescent="0.25">
      <c r="A505" s="47">
        <v>3659437.22529</v>
      </c>
      <c r="B505" s="46" t="s">
        <v>107</v>
      </c>
      <c r="C505" s="46" t="s">
        <v>4</v>
      </c>
      <c r="D505" s="46" t="s">
        <v>114</v>
      </c>
      <c r="E505" s="46" t="s">
        <v>115</v>
      </c>
      <c r="F505" s="46" t="s">
        <v>44</v>
      </c>
    </row>
    <row r="506" spans="1:6" x14ac:dyDescent="0.25">
      <c r="A506" s="47">
        <v>125739.1876</v>
      </c>
      <c r="B506" s="46" t="s">
        <v>107</v>
      </c>
      <c r="C506" s="46" t="s">
        <v>4</v>
      </c>
      <c r="D506" s="46" t="s">
        <v>114</v>
      </c>
      <c r="E506" s="46" t="s">
        <v>115</v>
      </c>
      <c r="F506" s="46" t="s">
        <v>44</v>
      </c>
    </row>
    <row r="507" spans="1:6" x14ac:dyDescent="0.25">
      <c r="A507" s="47">
        <v>432342.54073499999</v>
      </c>
      <c r="B507" s="46" t="s">
        <v>107</v>
      </c>
      <c r="C507" s="46" t="s">
        <v>4</v>
      </c>
      <c r="D507" s="46" t="s">
        <v>114</v>
      </c>
      <c r="E507" s="46" t="s">
        <v>115</v>
      </c>
      <c r="F507" s="46" t="s">
        <v>44</v>
      </c>
    </row>
    <row r="508" spans="1:6" x14ac:dyDescent="0.25">
      <c r="A508" s="47">
        <v>1361016.0907099999</v>
      </c>
      <c r="B508" s="46" t="s">
        <v>107</v>
      </c>
      <c r="C508" s="46" t="s">
        <v>4</v>
      </c>
      <c r="D508" s="46" t="s">
        <v>114</v>
      </c>
      <c r="E508" s="46" t="s">
        <v>115</v>
      </c>
      <c r="F508" s="46" t="s">
        <v>44</v>
      </c>
    </row>
    <row r="509" spans="1:6" x14ac:dyDescent="0.25">
      <c r="A509" s="47">
        <v>32051.741339</v>
      </c>
      <c r="B509" s="46" t="s">
        <v>107</v>
      </c>
      <c r="C509" s="46" t="s">
        <v>4</v>
      </c>
      <c r="D509" s="46" t="s">
        <v>114</v>
      </c>
      <c r="E509" s="46" t="s">
        <v>115</v>
      </c>
      <c r="F509" s="46" t="s">
        <v>44</v>
      </c>
    </row>
    <row r="510" spans="1:6" x14ac:dyDescent="0.25">
      <c r="A510" s="47">
        <v>394820.59976100002</v>
      </c>
      <c r="B510" s="46" t="s">
        <v>107</v>
      </c>
      <c r="C510" s="46" t="s">
        <v>4</v>
      </c>
      <c r="D510" s="46" t="s">
        <v>114</v>
      </c>
      <c r="E510" s="46" t="s">
        <v>115</v>
      </c>
      <c r="F510" s="46" t="s">
        <v>44</v>
      </c>
    </row>
    <row r="511" spans="1:6" x14ac:dyDescent="0.25">
      <c r="A511" s="47">
        <v>3515096.1578700002</v>
      </c>
      <c r="B511" s="46" t="s">
        <v>107</v>
      </c>
      <c r="C511" s="46" t="s">
        <v>4</v>
      </c>
      <c r="D511" s="46" t="s">
        <v>114</v>
      </c>
      <c r="E511" s="46" t="s">
        <v>115</v>
      </c>
      <c r="F511" s="46" t="s">
        <v>44</v>
      </c>
    </row>
    <row r="512" spans="1:6" x14ac:dyDescent="0.25">
      <c r="A512" s="47">
        <v>82071.914267900007</v>
      </c>
      <c r="B512" s="46" t="s">
        <v>107</v>
      </c>
      <c r="C512" s="46" t="s">
        <v>4</v>
      </c>
      <c r="D512" s="46" t="s">
        <v>114</v>
      </c>
      <c r="E512" s="46" t="s">
        <v>115</v>
      </c>
      <c r="F512" s="46" t="s">
        <v>44</v>
      </c>
    </row>
    <row r="513" spans="1:6" x14ac:dyDescent="0.25">
      <c r="A513" s="47">
        <v>68796.800807099993</v>
      </c>
      <c r="B513" s="46" t="s">
        <v>107</v>
      </c>
      <c r="C513" s="46" t="s">
        <v>4</v>
      </c>
      <c r="D513" s="46" t="s">
        <v>114</v>
      </c>
      <c r="E513" s="46" t="s">
        <v>115</v>
      </c>
      <c r="F513" s="46" t="s">
        <v>44</v>
      </c>
    </row>
    <row r="514" spans="1:6" x14ac:dyDescent="0.25">
      <c r="A514" s="47">
        <v>19134.870441399999</v>
      </c>
      <c r="B514" s="46" t="s">
        <v>107</v>
      </c>
      <c r="C514" s="46" t="s">
        <v>4</v>
      </c>
      <c r="D514" s="46" t="s">
        <v>114</v>
      </c>
      <c r="E514" s="46" t="s">
        <v>115</v>
      </c>
      <c r="F514" s="46" t="s">
        <v>44</v>
      </c>
    </row>
    <row r="515" spans="1:6" x14ac:dyDescent="0.25">
      <c r="A515" s="47">
        <v>41880.315283299999</v>
      </c>
      <c r="B515" s="46" t="s">
        <v>107</v>
      </c>
      <c r="C515" s="46" t="s">
        <v>4</v>
      </c>
      <c r="D515" s="46" t="s">
        <v>114</v>
      </c>
      <c r="E515" s="46" t="s">
        <v>115</v>
      </c>
      <c r="F515" s="46" t="s">
        <v>44</v>
      </c>
    </row>
    <row r="516" spans="1:6" x14ac:dyDescent="0.25">
      <c r="A516" s="47">
        <v>6140.8086932599999</v>
      </c>
      <c r="B516" s="46" t="s">
        <v>107</v>
      </c>
      <c r="C516" s="46" t="s">
        <v>4</v>
      </c>
      <c r="D516" s="46" t="s">
        <v>114</v>
      </c>
      <c r="E516" s="46" t="s">
        <v>115</v>
      </c>
      <c r="F516" s="46" t="s">
        <v>44</v>
      </c>
    </row>
    <row r="517" spans="1:6" x14ac:dyDescent="0.25">
      <c r="A517" s="47">
        <v>8975.5677638800007</v>
      </c>
      <c r="B517" s="46" t="s">
        <v>107</v>
      </c>
      <c r="C517" s="46" t="s">
        <v>4</v>
      </c>
      <c r="D517" s="46" t="s">
        <v>114</v>
      </c>
      <c r="E517" s="46" t="s">
        <v>115</v>
      </c>
      <c r="F517" s="46" t="s">
        <v>44</v>
      </c>
    </row>
    <row r="518" spans="1:6" x14ac:dyDescent="0.25">
      <c r="A518" s="47">
        <v>2838.1217044199998</v>
      </c>
      <c r="B518" s="46" t="s">
        <v>107</v>
      </c>
      <c r="C518" s="46" t="s">
        <v>4</v>
      </c>
      <c r="D518" s="46" t="s">
        <v>114</v>
      </c>
      <c r="E518" s="46" t="s">
        <v>115</v>
      </c>
      <c r="F518" s="46" t="s">
        <v>44</v>
      </c>
    </row>
    <row r="519" spans="1:6" x14ac:dyDescent="0.25">
      <c r="A519" s="47">
        <v>38950.592937599999</v>
      </c>
      <c r="B519" s="46" t="s">
        <v>107</v>
      </c>
      <c r="C519" s="46" t="s">
        <v>4</v>
      </c>
      <c r="D519" s="46" t="s">
        <v>114</v>
      </c>
      <c r="E519" s="46" t="s">
        <v>115</v>
      </c>
      <c r="F519" s="46" t="s">
        <v>44</v>
      </c>
    </row>
    <row r="520" spans="1:6" x14ac:dyDescent="0.25">
      <c r="A520" s="47">
        <v>54300.894265199997</v>
      </c>
      <c r="B520" s="46" t="s">
        <v>107</v>
      </c>
      <c r="C520" s="46" t="s">
        <v>4</v>
      </c>
      <c r="D520" s="46" t="s">
        <v>114</v>
      </c>
      <c r="E520" s="46" t="s">
        <v>115</v>
      </c>
      <c r="F520" s="46" t="s">
        <v>44</v>
      </c>
    </row>
    <row r="521" spans="1:6" x14ac:dyDescent="0.25">
      <c r="A521" s="47">
        <v>12071.405673200001</v>
      </c>
      <c r="B521" s="46" t="s">
        <v>107</v>
      </c>
      <c r="C521" s="46" t="s">
        <v>4</v>
      </c>
      <c r="D521" s="46" t="s">
        <v>114</v>
      </c>
      <c r="E521" s="46" t="s">
        <v>115</v>
      </c>
      <c r="F521" s="46" t="s">
        <v>44</v>
      </c>
    </row>
    <row r="522" spans="1:6" x14ac:dyDescent="0.25">
      <c r="A522" s="47">
        <v>413703.10761299997</v>
      </c>
      <c r="B522" s="46" t="s">
        <v>107</v>
      </c>
      <c r="C522" s="46" t="s">
        <v>4</v>
      </c>
      <c r="D522" s="46" t="s">
        <v>114</v>
      </c>
      <c r="E522" s="46" t="s">
        <v>115</v>
      </c>
      <c r="F522" s="46" t="s">
        <v>44</v>
      </c>
    </row>
    <row r="523" spans="1:6" x14ac:dyDescent="0.25">
      <c r="A523" s="47">
        <v>191436.77462099999</v>
      </c>
      <c r="B523" s="46" t="s">
        <v>107</v>
      </c>
      <c r="C523" s="46" t="s">
        <v>4</v>
      </c>
      <c r="D523" s="46" t="s">
        <v>114</v>
      </c>
      <c r="E523" s="46" t="s">
        <v>115</v>
      </c>
      <c r="F523" s="46" t="s">
        <v>44</v>
      </c>
    </row>
    <row r="524" spans="1:6" x14ac:dyDescent="0.25">
      <c r="A524" s="47">
        <v>1395321.44729</v>
      </c>
      <c r="B524" s="46" t="s">
        <v>107</v>
      </c>
      <c r="C524" s="46" t="s">
        <v>14</v>
      </c>
      <c r="D524" s="46" t="s">
        <v>114</v>
      </c>
      <c r="E524" s="46" t="s">
        <v>115</v>
      </c>
      <c r="F524" s="46" t="s">
        <v>44</v>
      </c>
    </row>
    <row r="525" spans="1:6" x14ac:dyDescent="0.25">
      <c r="A525" s="47">
        <v>30824.063129999999</v>
      </c>
      <c r="B525" s="46" t="s">
        <v>107</v>
      </c>
      <c r="C525" s="46" t="s">
        <v>14</v>
      </c>
      <c r="D525" s="46" t="s">
        <v>114</v>
      </c>
      <c r="E525" s="46" t="s">
        <v>115</v>
      </c>
      <c r="F525" s="46" t="s">
        <v>44</v>
      </c>
    </row>
    <row r="526" spans="1:6" x14ac:dyDescent="0.25">
      <c r="A526" s="47">
        <v>56165.913992299997</v>
      </c>
      <c r="B526" s="46" t="s">
        <v>107</v>
      </c>
      <c r="C526" s="46" t="s">
        <v>14</v>
      </c>
      <c r="D526" s="46" t="s">
        <v>114</v>
      </c>
      <c r="E526" s="46" t="s">
        <v>115</v>
      </c>
      <c r="F526" s="46" t="s">
        <v>44</v>
      </c>
    </row>
    <row r="527" spans="1:6" x14ac:dyDescent="0.25">
      <c r="A527" s="47">
        <v>38740.359865400002</v>
      </c>
      <c r="B527" s="46" t="s">
        <v>107</v>
      </c>
      <c r="C527" s="46" t="s">
        <v>14</v>
      </c>
      <c r="D527" s="46" t="s">
        <v>114</v>
      </c>
      <c r="E527" s="46" t="s">
        <v>115</v>
      </c>
      <c r="F527" s="46" t="s">
        <v>44</v>
      </c>
    </row>
    <row r="528" spans="1:6" x14ac:dyDescent="0.25">
      <c r="A528" s="47">
        <v>8176.1751505700004</v>
      </c>
      <c r="B528" s="46" t="s">
        <v>107</v>
      </c>
      <c r="C528" s="46" t="s">
        <v>14</v>
      </c>
      <c r="D528" s="46" t="s">
        <v>114</v>
      </c>
      <c r="E528" s="46" t="s">
        <v>115</v>
      </c>
      <c r="F528" s="46" t="s">
        <v>44</v>
      </c>
    </row>
    <row r="529" spans="1:6" x14ac:dyDescent="0.25">
      <c r="A529" s="47">
        <v>27060.430468899998</v>
      </c>
      <c r="B529" s="46" t="s">
        <v>107</v>
      </c>
      <c r="C529" s="46" t="s">
        <v>4</v>
      </c>
      <c r="D529" s="46" t="s">
        <v>114</v>
      </c>
      <c r="E529" s="46" t="s">
        <v>115</v>
      </c>
      <c r="F529" s="46" t="s">
        <v>44</v>
      </c>
    </row>
    <row r="530" spans="1:6" x14ac:dyDescent="0.25">
      <c r="A530" s="47">
        <v>31828.731316900001</v>
      </c>
      <c r="B530" s="46" t="s">
        <v>107</v>
      </c>
      <c r="C530" s="46" t="s">
        <v>4</v>
      </c>
      <c r="D530" s="46" t="s">
        <v>114</v>
      </c>
      <c r="E530" s="46" t="s">
        <v>115</v>
      </c>
      <c r="F530" s="46" t="s">
        <v>44</v>
      </c>
    </row>
    <row r="531" spans="1:6" x14ac:dyDescent="0.25">
      <c r="A531" s="47">
        <v>48855.301951100002</v>
      </c>
      <c r="B531" s="46" t="s">
        <v>107</v>
      </c>
      <c r="C531" s="46" t="s">
        <v>4</v>
      </c>
      <c r="D531" s="46" t="s">
        <v>114</v>
      </c>
      <c r="E531" s="46" t="s">
        <v>115</v>
      </c>
      <c r="F531" s="46" t="s">
        <v>44</v>
      </c>
    </row>
    <row r="532" spans="1:6" x14ac:dyDescent="0.25">
      <c r="A532" s="47">
        <v>29025.6316553</v>
      </c>
      <c r="B532" s="46" t="s">
        <v>107</v>
      </c>
      <c r="C532" s="46" t="s">
        <v>4</v>
      </c>
      <c r="D532" s="46" t="s">
        <v>114</v>
      </c>
      <c r="E532" s="46" t="s">
        <v>115</v>
      </c>
      <c r="F532" s="46" t="s">
        <v>44</v>
      </c>
    </row>
    <row r="533" spans="1:6" x14ac:dyDescent="0.25">
      <c r="A533" s="47">
        <v>58380.125757299997</v>
      </c>
      <c r="B533" s="46" t="s">
        <v>107</v>
      </c>
      <c r="C533" s="46" t="s">
        <v>4</v>
      </c>
      <c r="D533" s="46" t="s">
        <v>114</v>
      </c>
      <c r="E533" s="46" t="s">
        <v>115</v>
      </c>
      <c r="F533" s="46" t="s">
        <v>44</v>
      </c>
    </row>
    <row r="534" spans="1:6" x14ac:dyDescent="0.25">
      <c r="A534" s="47">
        <v>29435.923606200002</v>
      </c>
      <c r="B534" s="46" t="s">
        <v>107</v>
      </c>
      <c r="C534" s="46" t="s">
        <v>4</v>
      </c>
      <c r="D534" s="46" t="s">
        <v>114</v>
      </c>
      <c r="E534" s="46" t="s">
        <v>115</v>
      </c>
      <c r="F534" s="46" t="s">
        <v>44</v>
      </c>
    </row>
    <row r="535" spans="1:6" x14ac:dyDescent="0.25">
      <c r="A535" s="47">
        <v>49109.565811799999</v>
      </c>
      <c r="B535" s="46" t="s">
        <v>107</v>
      </c>
      <c r="C535" s="46" t="s">
        <v>4</v>
      </c>
      <c r="D535" s="46" t="s">
        <v>114</v>
      </c>
      <c r="E535" s="46" t="s">
        <v>115</v>
      </c>
      <c r="F535" s="46" t="s">
        <v>44</v>
      </c>
    </row>
    <row r="536" spans="1:6" x14ac:dyDescent="0.25">
      <c r="A536" s="47">
        <v>4160.5665870000003</v>
      </c>
      <c r="B536" s="46" t="s">
        <v>107</v>
      </c>
      <c r="C536" s="46" t="s">
        <v>4</v>
      </c>
      <c r="D536" s="46" t="s">
        <v>114</v>
      </c>
      <c r="E536" s="46" t="s">
        <v>115</v>
      </c>
      <c r="F536" s="46" t="s">
        <v>44</v>
      </c>
    </row>
    <row r="537" spans="1:6" x14ac:dyDescent="0.25">
      <c r="A537" s="47">
        <v>90477.782269699994</v>
      </c>
      <c r="B537" s="46" t="s">
        <v>107</v>
      </c>
      <c r="C537" s="46" t="s">
        <v>4</v>
      </c>
      <c r="D537" s="46" t="s">
        <v>114</v>
      </c>
      <c r="E537" s="46" t="s">
        <v>115</v>
      </c>
      <c r="F537" s="46" t="s">
        <v>44</v>
      </c>
    </row>
    <row r="538" spans="1:6" x14ac:dyDescent="0.25">
      <c r="A538" s="47">
        <v>20022.9278657</v>
      </c>
      <c r="B538" s="46" t="s">
        <v>107</v>
      </c>
      <c r="C538" s="46" t="s">
        <v>4</v>
      </c>
      <c r="D538" s="46" t="s">
        <v>114</v>
      </c>
      <c r="E538" s="46" t="s">
        <v>115</v>
      </c>
      <c r="F538" s="46" t="s">
        <v>44</v>
      </c>
    </row>
    <row r="539" spans="1:6" x14ac:dyDescent="0.25">
      <c r="A539" s="47">
        <v>21219.864677900001</v>
      </c>
      <c r="B539" s="46" t="s">
        <v>107</v>
      </c>
      <c r="C539" s="46" t="s">
        <v>4</v>
      </c>
      <c r="D539" s="46" t="s">
        <v>114</v>
      </c>
      <c r="E539" s="46" t="s">
        <v>115</v>
      </c>
      <c r="F539" s="46" t="s">
        <v>44</v>
      </c>
    </row>
    <row r="540" spans="1:6" x14ac:dyDescent="0.25">
      <c r="A540" s="47">
        <v>66094.286608499999</v>
      </c>
      <c r="B540" s="46" t="s">
        <v>107</v>
      </c>
      <c r="C540" s="46" t="s">
        <v>4</v>
      </c>
      <c r="D540" s="46" t="s">
        <v>114</v>
      </c>
      <c r="E540" s="46" t="s">
        <v>115</v>
      </c>
      <c r="F540" s="46" t="s">
        <v>44</v>
      </c>
    </row>
    <row r="541" spans="1:6" x14ac:dyDescent="0.25">
      <c r="A541" s="47">
        <v>153099.87805999999</v>
      </c>
      <c r="B541" s="46" t="s">
        <v>107</v>
      </c>
      <c r="C541" s="46" t="s">
        <v>4</v>
      </c>
      <c r="D541" s="46" t="s">
        <v>114</v>
      </c>
      <c r="E541" s="46" t="s">
        <v>115</v>
      </c>
      <c r="F541" s="46" t="s">
        <v>44</v>
      </c>
    </row>
    <row r="542" spans="1:6" x14ac:dyDescent="0.25">
      <c r="A542" s="47">
        <v>208536.763507</v>
      </c>
      <c r="B542" s="46" t="s">
        <v>107</v>
      </c>
      <c r="C542" s="46" t="s">
        <v>4</v>
      </c>
      <c r="D542" s="46" t="s">
        <v>114</v>
      </c>
      <c r="E542" s="46" t="s">
        <v>115</v>
      </c>
      <c r="F542" s="46" t="s">
        <v>44</v>
      </c>
    </row>
    <row r="543" spans="1:6" x14ac:dyDescent="0.25">
      <c r="A543" s="47">
        <v>4350.4431546100004</v>
      </c>
      <c r="B543" s="46" t="s">
        <v>107</v>
      </c>
      <c r="C543" s="46" t="s">
        <v>4</v>
      </c>
      <c r="D543" s="46" t="s">
        <v>114</v>
      </c>
      <c r="E543" s="46" t="s">
        <v>115</v>
      </c>
      <c r="F543" s="46" t="s">
        <v>44</v>
      </c>
    </row>
    <row r="544" spans="1:6" x14ac:dyDescent="0.25">
      <c r="A544" s="47">
        <v>8157.2301698199999</v>
      </c>
      <c r="B544" s="46" t="s">
        <v>107</v>
      </c>
      <c r="C544" s="46" t="s">
        <v>4</v>
      </c>
      <c r="D544" s="46" t="s">
        <v>114</v>
      </c>
      <c r="E544" s="46" t="s">
        <v>115</v>
      </c>
      <c r="F544" s="46" t="s">
        <v>44</v>
      </c>
    </row>
    <row r="545" spans="1:6" x14ac:dyDescent="0.25">
      <c r="A545" s="47">
        <v>19323.616927700001</v>
      </c>
      <c r="B545" s="46" t="s">
        <v>107</v>
      </c>
      <c r="C545" s="46" t="s">
        <v>4</v>
      </c>
      <c r="D545" s="46" t="s">
        <v>114</v>
      </c>
      <c r="E545" s="46" t="s">
        <v>115</v>
      </c>
      <c r="F545" s="46" t="s">
        <v>44</v>
      </c>
    </row>
    <row r="546" spans="1:6" x14ac:dyDescent="0.25">
      <c r="A546" s="47">
        <v>39018.582564199998</v>
      </c>
      <c r="B546" s="46" t="s">
        <v>107</v>
      </c>
      <c r="C546" s="46" t="s">
        <v>5</v>
      </c>
      <c r="D546" s="46" t="s">
        <v>114</v>
      </c>
      <c r="E546" s="46" t="s">
        <v>115</v>
      </c>
      <c r="F546" s="46" t="s">
        <v>44</v>
      </c>
    </row>
    <row r="547" spans="1:6" x14ac:dyDescent="0.25">
      <c r="A547" s="47">
        <v>1015362.1871</v>
      </c>
      <c r="B547" s="46" t="s">
        <v>107</v>
      </c>
      <c r="C547" s="46" t="s">
        <v>10</v>
      </c>
      <c r="D547" s="46" t="s">
        <v>114</v>
      </c>
      <c r="E547" s="46" t="s">
        <v>115</v>
      </c>
      <c r="F547" s="46" t="s">
        <v>44</v>
      </c>
    </row>
    <row r="548" spans="1:6" x14ac:dyDescent="0.25">
      <c r="A548" s="47">
        <v>4382.0727733800004</v>
      </c>
      <c r="B548" s="46" t="s">
        <v>107</v>
      </c>
      <c r="C548" s="46" t="s">
        <v>15</v>
      </c>
      <c r="D548" s="46" t="s">
        <v>114</v>
      </c>
      <c r="E548" s="46" t="s">
        <v>115</v>
      </c>
      <c r="F548" s="46" t="s">
        <v>44</v>
      </c>
    </row>
    <row r="549" spans="1:6" x14ac:dyDescent="0.25">
      <c r="A549" s="47">
        <v>38370.589362600003</v>
      </c>
      <c r="B549" s="46" t="s">
        <v>107</v>
      </c>
      <c r="C549" s="46" t="s">
        <v>14</v>
      </c>
      <c r="D549" s="46" t="s">
        <v>114</v>
      </c>
      <c r="E549" s="46" t="s">
        <v>115</v>
      </c>
      <c r="F549" s="46" t="s">
        <v>44</v>
      </c>
    </row>
    <row r="550" spans="1:6" x14ac:dyDescent="0.25">
      <c r="A550" s="47">
        <v>23976.406458500001</v>
      </c>
      <c r="B550" s="46" t="s">
        <v>107</v>
      </c>
      <c r="C550" s="46" t="s">
        <v>14</v>
      </c>
      <c r="D550" s="46" t="s">
        <v>114</v>
      </c>
      <c r="E550" s="46" t="s">
        <v>115</v>
      </c>
      <c r="F550" s="46" t="s">
        <v>44</v>
      </c>
    </row>
    <row r="551" spans="1:6" x14ac:dyDescent="0.25">
      <c r="A551" s="47">
        <v>136959.52822599999</v>
      </c>
      <c r="B551" s="46" t="s">
        <v>107</v>
      </c>
      <c r="C551" s="46" t="s">
        <v>14</v>
      </c>
      <c r="D551" s="46" t="s">
        <v>114</v>
      </c>
      <c r="E551" s="46" t="s">
        <v>115</v>
      </c>
      <c r="F551" s="46" t="s">
        <v>44</v>
      </c>
    </row>
    <row r="552" spans="1:6" x14ac:dyDescent="0.25">
      <c r="A552" s="47">
        <v>140177.45603999999</v>
      </c>
      <c r="B552" s="46" t="s">
        <v>107</v>
      </c>
      <c r="C552" s="46" t="s">
        <v>14</v>
      </c>
      <c r="D552" s="46" t="s">
        <v>114</v>
      </c>
      <c r="E552" s="46" t="s">
        <v>115</v>
      </c>
      <c r="F552" s="46" t="s">
        <v>44</v>
      </c>
    </row>
    <row r="553" spans="1:6" x14ac:dyDescent="0.25">
      <c r="A553" s="47">
        <v>70610.885910800003</v>
      </c>
      <c r="B553" s="46" t="s">
        <v>107</v>
      </c>
      <c r="C553" s="46" t="s">
        <v>14</v>
      </c>
      <c r="D553" s="46" t="s">
        <v>114</v>
      </c>
      <c r="E553" s="46" t="s">
        <v>115</v>
      </c>
      <c r="F553" s="46" t="s">
        <v>44</v>
      </c>
    </row>
    <row r="554" spans="1:6" x14ac:dyDescent="0.25">
      <c r="A554" s="47">
        <v>60639.752814500003</v>
      </c>
      <c r="B554" s="46" t="s">
        <v>107</v>
      </c>
      <c r="C554" s="46" t="s">
        <v>14</v>
      </c>
      <c r="D554" s="46" t="s">
        <v>114</v>
      </c>
      <c r="E554" s="46" t="s">
        <v>115</v>
      </c>
      <c r="F554" s="46" t="s">
        <v>44</v>
      </c>
    </row>
    <row r="555" spans="1:6" x14ac:dyDescent="0.25">
      <c r="A555" s="47">
        <v>539462.46953700006</v>
      </c>
      <c r="B555" s="46" t="s">
        <v>107</v>
      </c>
      <c r="C555" s="46" t="s">
        <v>14</v>
      </c>
      <c r="D555" s="46" t="s">
        <v>114</v>
      </c>
      <c r="E555" s="46" t="s">
        <v>115</v>
      </c>
      <c r="F555" s="46" t="s">
        <v>44</v>
      </c>
    </row>
    <row r="556" spans="1:6" x14ac:dyDescent="0.25">
      <c r="A556" s="47">
        <v>140417.224819</v>
      </c>
      <c r="B556" s="46" t="s">
        <v>107</v>
      </c>
      <c r="C556" s="46" t="s">
        <v>14</v>
      </c>
      <c r="D556" s="46" t="s">
        <v>114</v>
      </c>
      <c r="E556" s="46" t="s">
        <v>115</v>
      </c>
      <c r="F556" s="46" t="s">
        <v>44</v>
      </c>
    </row>
    <row r="557" spans="1:6" x14ac:dyDescent="0.25">
      <c r="A557" s="47">
        <v>365866.09363999998</v>
      </c>
      <c r="B557" s="46" t="s">
        <v>107</v>
      </c>
      <c r="C557" s="46" t="s">
        <v>14</v>
      </c>
      <c r="D557" s="46" t="s">
        <v>114</v>
      </c>
      <c r="E557" s="46" t="s">
        <v>115</v>
      </c>
      <c r="F557" s="46" t="s">
        <v>44</v>
      </c>
    </row>
    <row r="558" spans="1:6" x14ac:dyDescent="0.25">
      <c r="A558" s="47">
        <v>341.28374831799999</v>
      </c>
      <c r="B558" s="46" t="s">
        <v>107</v>
      </c>
      <c r="C558" s="46" t="s">
        <v>14</v>
      </c>
      <c r="D558" s="46" t="s">
        <v>114</v>
      </c>
      <c r="E558" s="46" t="s">
        <v>115</v>
      </c>
      <c r="F558" s="46" t="s">
        <v>44</v>
      </c>
    </row>
    <row r="559" spans="1:6" x14ac:dyDescent="0.25">
      <c r="A559" s="47">
        <v>3586198.4664699999</v>
      </c>
      <c r="B559" s="46" t="s">
        <v>107</v>
      </c>
      <c r="C559" s="46" t="s">
        <v>15</v>
      </c>
      <c r="D559" s="46" t="s">
        <v>114</v>
      </c>
      <c r="E559" s="46" t="s">
        <v>115</v>
      </c>
      <c r="F559" s="46" t="s">
        <v>43</v>
      </c>
    </row>
    <row r="560" spans="1:6" x14ac:dyDescent="0.25">
      <c r="A560" s="47">
        <v>363284.37473500002</v>
      </c>
      <c r="B560" s="46" t="s">
        <v>107</v>
      </c>
      <c r="C560" s="46" t="s">
        <v>2</v>
      </c>
      <c r="D560" s="46" t="s">
        <v>114</v>
      </c>
      <c r="E560" s="46" t="s">
        <v>115</v>
      </c>
      <c r="F560" s="46" t="s">
        <v>43</v>
      </c>
    </row>
    <row r="561" spans="1:6" x14ac:dyDescent="0.25">
      <c r="A561" s="47">
        <v>405158.14344999997</v>
      </c>
      <c r="B561" s="46" t="s">
        <v>107</v>
      </c>
      <c r="C561" s="46" t="s">
        <v>14</v>
      </c>
      <c r="D561" s="46" t="s">
        <v>114</v>
      </c>
      <c r="E561" s="46" t="s">
        <v>115</v>
      </c>
      <c r="F561" s="46" t="s">
        <v>43</v>
      </c>
    </row>
    <row r="562" spans="1:6" x14ac:dyDescent="0.25">
      <c r="A562" s="47">
        <v>1483001.58598</v>
      </c>
      <c r="B562" s="46" t="s">
        <v>107</v>
      </c>
      <c r="C562" s="46" t="s">
        <v>6</v>
      </c>
      <c r="D562" s="46" t="s">
        <v>114</v>
      </c>
      <c r="E562" s="46" t="s">
        <v>115</v>
      </c>
      <c r="F562" s="46" t="s">
        <v>43</v>
      </c>
    </row>
    <row r="563" spans="1:6" x14ac:dyDescent="0.25">
      <c r="A563" s="47">
        <v>886037.71541900001</v>
      </c>
      <c r="B563" s="46" t="s">
        <v>107</v>
      </c>
      <c r="C563" s="46" t="s">
        <v>5</v>
      </c>
      <c r="D563" s="46" t="s">
        <v>114</v>
      </c>
      <c r="E563" s="46" t="s">
        <v>115</v>
      </c>
      <c r="F563" s="46" t="s">
        <v>43</v>
      </c>
    </row>
    <row r="564" spans="1:6" x14ac:dyDescent="0.25">
      <c r="A564" s="47">
        <v>3114729.32057</v>
      </c>
      <c r="B564" s="46" t="s">
        <v>107</v>
      </c>
      <c r="C564" s="46" t="s">
        <v>5</v>
      </c>
      <c r="D564" s="46" t="s">
        <v>114</v>
      </c>
      <c r="E564" s="46" t="s">
        <v>115</v>
      </c>
      <c r="F564" s="46" t="s">
        <v>43</v>
      </c>
    </row>
    <row r="565" spans="1:6" x14ac:dyDescent="0.25">
      <c r="A565" s="47">
        <v>5431765.5943799997</v>
      </c>
      <c r="B565" s="46" t="s">
        <v>107</v>
      </c>
      <c r="C565" s="46" t="s">
        <v>2</v>
      </c>
      <c r="D565" s="46" t="s">
        <v>114</v>
      </c>
      <c r="E565" s="46" t="s">
        <v>115</v>
      </c>
      <c r="F565" s="46" t="s">
        <v>43</v>
      </c>
    </row>
    <row r="566" spans="1:6" x14ac:dyDescent="0.25">
      <c r="A566" s="47">
        <v>36952243.452299997</v>
      </c>
      <c r="B566" s="46" t="s">
        <v>107</v>
      </c>
      <c r="C566" s="46" t="s">
        <v>3</v>
      </c>
      <c r="D566" s="46" t="s">
        <v>114</v>
      </c>
      <c r="E566" s="46" t="s">
        <v>115</v>
      </c>
      <c r="F566" s="46" t="s">
        <v>43</v>
      </c>
    </row>
    <row r="567" spans="1:6" x14ac:dyDescent="0.25">
      <c r="A567" s="47">
        <v>2633144.4967100001</v>
      </c>
      <c r="B567" s="46" t="s">
        <v>107</v>
      </c>
      <c r="C567" s="46" t="s">
        <v>5</v>
      </c>
      <c r="D567" s="46" t="s">
        <v>114</v>
      </c>
      <c r="E567" s="46" t="s">
        <v>115</v>
      </c>
      <c r="F567" s="46" t="s">
        <v>43</v>
      </c>
    </row>
    <row r="568" spans="1:6" x14ac:dyDescent="0.25">
      <c r="A568" s="47">
        <v>2001157.13099</v>
      </c>
      <c r="B568" s="46" t="s">
        <v>107</v>
      </c>
      <c r="C568" s="46" t="s">
        <v>2</v>
      </c>
      <c r="D568" s="46" t="s">
        <v>114</v>
      </c>
      <c r="E568" s="46" t="s">
        <v>115</v>
      </c>
      <c r="F568" s="46" t="s">
        <v>43</v>
      </c>
    </row>
    <row r="569" spans="1:6" x14ac:dyDescent="0.25">
      <c r="A569" s="47">
        <v>1413573.2601399999</v>
      </c>
      <c r="B569" s="46" t="s">
        <v>107</v>
      </c>
      <c r="C569" s="46" t="s">
        <v>2</v>
      </c>
      <c r="D569" s="46" t="s">
        <v>114</v>
      </c>
      <c r="E569" s="46" t="s">
        <v>115</v>
      </c>
      <c r="F569" s="46" t="s">
        <v>43</v>
      </c>
    </row>
    <row r="570" spans="1:6" x14ac:dyDescent="0.25">
      <c r="A570" s="47">
        <v>209582.10224199999</v>
      </c>
      <c r="B570" s="46" t="s">
        <v>107</v>
      </c>
      <c r="C570" s="46" t="s">
        <v>5</v>
      </c>
      <c r="D570" s="46" t="s">
        <v>114</v>
      </c>
      <c r="E570" s="46" t="s">
        <v>115</v>
      </c>
      <c r="F570" s="46" t="s">
        <v>43</v>
      </c>
    </row>
    <row r="571" spans="1:6" x14ac:dyDescent="0.25">
      <c r="A571" s="47">
        <v>11094.4995886</v>
      </c>
      <c r="B571" s="46" t="s">
        <v>107</v>
      </c>
      <c r="C571" s="46" t="s">
        <v>4</v>
      </c>
      <c r="D571" s="46" t="s">
        <v>114</v>
      </c>
      <c r="E571" s="46" t="s">
        <v>115</v>
      </c>
      <c r="F571" s="46" t="s">
        <v>43</v>
      </c>
    </row>
    <row r="572" spans="1:6" x14ac:dyDescent="0.25">
      <c r="A572" s="47">
        <v>2204765.4284000001</v>
      </c>
      <c r="B572" s="46" t="s">
        <v>107</v>
      </c>
      <c r="C572" s="46" t="s">
        <v>2</v>
      </c>
      <c r="D572" s="46" t="s">
        <v>114</v>
      </c>
      <c r="E572" s="46" t="s">
        <v>115</v>
      </c>
      <c r="F572" s="46" t="s">
        <v>43</v>
      </c>
    </row>
    <row r="573" spans="1:6" x14ac:dyDescent="0.25">
      <c r="A573" s="47">
        <v>717133.57523900003</v>
      </c>
      <c r="B573" s="46" t="s">
        <v>107</v>
      </c>
      <c r="C573" s="46" t="s">
        <v>14</v>
      </c>
      <c r="D573" s="46" t="s">
        <v>114</v>
      </c>
      <c r="E573" s="46" t="s">
        <v>115</v>
      </c>
      <c r="F573" s="46" t="s">
        <v>43</v>
      </c>
    </row>
    <row r="574" spans="1:6" x14ac:dyDescent="0.25">
      <c r="A574" s="47">
        <v>21525.9666631</v>
      </c>
      <c r="B574" s="46" t="s">
        <v>107</v>
      </c>
      <c r="C574" s="46" t="s">
        <v>14</v>
      </c>
      <c r="D574" s="46" t="s">
        <v>114</v>
      </c>
      <c r="E574" s="46" t="s">
        <v>115</v>
      </c>
      <c r="F574" s="46" t="s">
        <v>43</v>
      </c>
    </row>
    <row r="575" spans="1:6" x14ac:dyDescent="0.25">
      <c r="A575" s="47">
        <v>176921.44456500001</v>
      </c>
      <c r="B575" s="46" t="s">
        <v>107</v>
      </c>
      <c r="C575" s="46" t="s">
        <v>14</v>
      </c>
      <c r="D575" s="46" t="s">
        <v>114</v>
      </c>
      <c r="E575" s="46" t="s">
        <v>115</v>
      </c>
      <c r="F575" s="46" t="s">
        <v>43</v>
      </c>
    </row>
    <row r="576" spans="1:6" x14ac:dyDescent="0.25">
      <c r="A576" s="47">
        <v>22230.222338700001</v>
      </c>
      <c r="B576" s="46" t="s">
        <v>107</v>
      </c>
      <c r="C576" s="46" t="s">
        <v>10</v>
      </c>
      <c r="D576" s="46" t="s">
        <v>114</v>
      </c>
      <c r="E576" s="46" t="s">
        <v>115</v>
      </c>
      <c r="F576" s="46" t="s">
        <v>43</v>
      </c>
    </row>
    <row r="577" spans="1:6" x14ac:dyDescent="0.25">
      <c r="A577" s="47">
        <v>3206911.8998699998</v>
      </c>
      <c r="B577" s="46" t="s">
        <v>107</v>
      </c>
      <c r="C577" s="46" t="s">
        <v>12</v>
      </c>
      <c r="D577" s="46" t="s">
        <v>114</v>
      </c>
      <c r="E577" s="46" t="s">
        <v>115</v>
      </c>
      <c r="F577" s="46" t="s">
        <v>43</v>
      </c>
    </row>
    <row r="578" spans="1:6" x14ac:dyDescent="0.25">
      <c r="A578" s="47">
        <v>360239.80410200002</v>
      </c>
      <c r="B578" s="46" t="s">
        <v>107</v>
      </c>
      <c r="C578" s="46" t="s">
        <v>12</v>
      </c>
      <c r="D578" s="46" t="s">
        <v>114</v>
      </c>
      <c r="E578" s="46" t="s">
        <v>115</v>
      </c>
      <c r="F578" s="46" t="s">
        <v>43</v>
      </c>
    </row>
    <row r="579" spans="1:6" x14ac:dyDescent="0.25">
      <c r="A579" s="47">
        <v>7938961.8304199995</v>
      </c>
      <c r="B579" s="46" t="s">
        <v>107</v>
      </c>
      <c r="C579" s="46" t="s">
        <v>15</v>
      </c>
      <c r="D579" s="46" t="s">
        <v>114</v>
      </c>
      <c r="E579" s="46" t="s">
        <v>115</v>
      </c>
      <c r="F579" s="46" t="s">
        <v>43</v>
      </c>
    </row>
    <row r="580" spans="1:6" x14ac:dyDescent="0.25">
      <c r="A580" s="47">
        <v>29341.3869013</v>
      </c>
      <c r="B580" s="46" t="s">
        <v>107</v>
      </c>
      <c r="C580" s="46" t="s">
        <v>11</v>
      </c>
      <c r="D580" s="46" t="s">
        <v>114</v>
      </c>
      <c r="E580" s="46" t="s">
        <v>115</v>
      </c>
      <c r="F580" s="46" t="s">
        <v>43</v>
      </c>
    </row>
    <row r="581" spans="1:6" x14ac:dyDescent="0.25">
      <c r="A581" s="47">
        <v>86208.978973599995</v>
      </c>
      <c r="B581" s="46" t="s">
        <v>107</v>
      </c>
      <c r="C581" s="46" t="s">
        <v>5</v>
      </c>
      <c r="D581" s="46" t="s">
        <v>114</v>
      </c>
      <c r="E581" s="46" t="s">
        <v>115</v>
      </c>
      <c r="F581" s="46" t="s">
        <v>43</v>
      </c>
    </row>
    <row r="582" spans="1:6" x14ac:dyDescent="0.25">
      <c r="A582" s="47">
        <v>67785.991231599997</v>
      </c>
      <c r="B582" s="46" t="s">
        <v>107</v>
      </c>
      <c r="C582" s="46" t="s">
        <v>14</v>
      </c>
      <c r="D582" s="46" t="s">
        <v>114</v>
      </c>
      <c r="E582" s="46" t="s">
        <v>115</v>
      </c>
      <c r="F582" s="46" t="s">
        <v>43</v>
      </c>
    </row>
    <row r="583" spans="1:6" x14ac:dyDescent="0.25">
      <c r="A583" s="47">
        <v>125786.13428899999</v>
      </c>
      <c r="B583" s="46" t="s">
        <v>107</v>
      </c>
      <c r="C583" s="46" t="s">
        <v>14</v>
      </c>
      <c r="D583" s="46" t="s">
        <v>114</v>
      </c>
      <c r="E583" s="46" t="s">
        <v>115</v>
      </c>
      <c r="F583" s="46" t="s">
        <v>43</v>
      </c>
    </row>
    <row r="584" spans="1:6" x14ac:dyDescent="0.25">
      <c r="A584" s="47">
        <v>15312.4766203</v>
      </c>
      <c r="B584" s="46" t="s">
        <v>107</v>
      </c>
      <c r="C584" s="46" t="s">
        <v>15</v>
      </c>
      <c r="D584" s="46" t="s">
        <v>114</v>
      </c>
      <c r="E584" s="46" t="s">
        <v>115</v>
      </c>
      <c r="F584" s="46" t="s">
        <v>43</v>
      </c>
    </row>
    <row r="585" spans="1:6" x14ac:dyDescent="0.25">
      <c r="A585" s="47">
        <v>125905.89375800001</v>
      </c>
      <c r="B585" s="46" t="s">
        <v>107</v>
      </c>
      <c r="C585" s="46" t="s">
        <v>9</v>
      </c>
      <c r="D585" s="46" t="s">
        <v>114</v>
      </c>
      <c r="E585" s="46" t="s">
        <v>115</v>
      </c>
      <c r="F585" s="46" t="s">
        <v>43</v>
      </c>
    </row>
    <row r="586" spans="1:6" x14ac:dyDescent="0.25">
      <c r="A586" s="47">
        <v>348811.18863799999</v>
      </c>
      <c r="B586" s="46" t="s">
        <v>107</v>
      </c>
      <c r="C586" s="46" t="s">
        <v>15</v>
      </c>
      <c r="D586" s="46" t="s">
        <v>114</v>
      </c>
      <c r="E586" s="46" t="s">
        <v>115</v>
      </c>
      <c r="F586" s="46" t="s">
        <v>43</v>
      </c>
    </row>
    <row r="587" spans="1:6" x14ac:dyDescent="0.25">
      <c r="A587" s="47">
        <v>7872988.9049899997</v>
      </c>
      <c r="B587" s="46" t="s">
        <v>107</v>
      </c>
      <c r="C587" s="46" t="s">
        <v>2</v>
      </c>
      <c r="D587" s="46" t="s">
        <v>114</v>
      </c>
      <c r="E587" s="46" t="s">
        <v>115</v>
      </c>
      <c r="F587" s="46" t="s">
        <v>43</v>
      </c>
    </row>
    <row r="588" spans="1:6" x14ac:dyDescent="0.25">
      <c r="A588" s="47">
        <v>134167.36762999999</v>
      </c>
      <c r="B588" s="46" t="s">
        <v>107</v>
      </c>
      <c r="C588" s="46" t="s">
        <v>10</v>
      </c>
      <c r="D588" s="46" t="s">
        <v>114</v>
      </c>
      <c r="E588" s="46" t="s">
        <v>115</v>
      </c>
      <c r="F588" s="46" t="s">
        <v>43</v>
      </c>
    </row>
    <row r="589" spans="1:6" x14ac:dyDescent="0.25">
      <c r="A589" s="47">
        <v>3276679.9811499999</v>
      </c>
      <c r="B589" s="46" t="s">
        <v>107</v>
      </c>
      <c r="C589" s="46" t="s">
        <v>15</v>
      </c>
      <c r="D589" s="46" t="s">
        <v>114</v>
      </c>
      <c r="E589" s="46" t="s">
        <v>115</v>
      </c>
      <c r="F589" s="46" t="s">
        <v>43</v>
      </c>
    </row>
    <row r="590" spans="1:6" x14ac:dyDescent="0.25">
      <c r="A590" s="47">
        <v>872156.99182600004</v>
      </c>
      <c r="B590" s="46" t="s">
        <v>107</v>
      </c>
      <c r="C590" s="46" t="s">
        <v>14</v>
      </c>
      <c r="D590" s="46" t="s">
        <v>114</v>
      </c>
      <c r="E590" s="46" t="s">
        <v>115</v>
      </c>
      <c r="F590" s="46" t="s">
        <v>43</v>
      </c>
    </row>
    <row r="591" spans="1:6" x14ac:dyDescent="0.25">
      <c r="A591" s="47">
        <v>143868.293772</v>
      </c>
      <c r="B591" s="46" t="s">
        <v>107</v>
      </c>
      <c r="C591" s="46" t="s">
        <v>14</v>
      </c>
      <c r="D591" s="46" t="s">
        <v>114</v>
      </c>
      <c r="E591" s="46" t="s">
        <v>115</v>
      </c>
      <c r="F591" s="46" t="s">
        <v>43</v>
      </c>
    </row>
    <row r="592" spans="1:6" x14ac:dyDescent="0.25">
      <c r="A592" s="47">
        <v>72526.458683100005</v>
      </c>
      <c r="B592" s="46" t="s">
        <v>107</v>
      </c>
      <c r="C592" s="46" t="s">
        <v>14</v>
      </c>
      <c r="D592" s="46" t="s">
        <v>114</v>
      </c>
      <c r="E592" s="46" t="s">
        <v>115</v>
      </c>
      <c r="F592" s="46" t="s">
        <v>43</v>
      </c>
    </row>
    <row r="593" spans="1:6" x14ac:dyDescent="0.25">
      <c r="A593" s="47">
        <v>25172.290844899999</v>
      </c>
      <c r="B593" s="46" t="s">
        <v>107</v>
      </c>
      <c r="C593" s="46" t="s">
        <v>14</v>
      </c>
      <c r="D593" s="46" t="s">
        <v>114</v>
      </c>
      <c r="E593" s="46" t="s">
        <v>115</v>
      </c>
      <c r="F593" s="46" t="s">
        <v>43</v>
      </c>
    </row>
    <row r="594" spans="1:6" x14ac:dyDescent="0.25">
      <c r="A594" s="47">
        <v>4807.4132282199998</v>
      </c>
      <c r="B594" s="46" t="s">
        <v>107</v>
      </c>
      <c r="C594" s="46" t="s">
        <v>15</v>
      </c>
      <c r="D594" s="46" t="s">
        <v>114</v>
      </c>
      <c r="E594" s="46" t="s">
        <v>115</v>
      </c>
      <c r="F594" s="46" t="s">
        <v>43</v>
      </c>
    </row>
    <row r="595" spans="1:6" x14ac:dyDescent="0.25">
      <c r="A595" s="47">
        <v>93455.936133800002</v>
      </c>
      <c r="B595" s="46" t="s">
        <v>107</v>
      </c>
      <c r="C595" s="46" t="s">
        <v>14</v>
      </c>
      <c r="D595" s="46" t="s">
        <v>114</v>
      </c>
      <c r="E595" s="46" t="s">
        <v>115</v>
      </c>
      <c r="F595" s="46" t="s">
        <v>43</v>
      </c>
    </row>
    <row r="596" spans="1:6" x14ac:dyDescent="0.25">
      <c r="A596" s="47">
        <v>8873.0037747599999</v>
      </c>
      <c r="B596" s="46" t="s">
        <v>107</v>
      </c>
      <c r="C596" s="46" t="s">
        <v>14</v>
      </c>
      <c r="D596" s="46" t="s">
        <v>114</v>
      </c>
      <c r="E596" s="46" t="s">
        <v>115</v>
      </c>
      <c r="F596" s="46" t="s">
        <v>43</v>
      </c>
    </row>
    <row r="597" spans="1:6" x14ac:dyDescent="0.25">
      <c r="A597" s="47">
        <v>14666.1921993</v>
      </c>
      <c r="B597" s="46" t="s">
        <v>107</v>
      </c>
      <c r="C597" s="46" t="s">
        <v>14</v>
      </c>
      <c r="D597" s="46" t="s">
        <v>114</v>
      </c>
      <c r="E597" s="46" t="s">
        <v>115</v>
      </c>
      <c r="F597" s="46" t="s">
        <v>43</v>
      </c>
    </row>
    <row r="598" spans="1:6" x14ac:dyDescent="0.25">
      <c r="A598" s="47">
        <v>168719.18191499999</v>
      </c>
      <c r="B598" s="46" t="s">
        <v>107</v>
      </c>
      <c r="C598" s="46" t="s">
        <v>10</v>
      </c>
      <c r="D598" s="46" t="s">
        <v>114</v>
      </c>
      <c r="E598" s="46" t="s">
        <v>115</v>
      </c>
      <c r="F598" s="46" t="s">
        <v>43</v>
      </c>
    </row>
    <row r="599" spans="1:6" x14ac:dyDescent="0.25">
      <c r="A599" s="47">
        <v>131138.463579</v>
      </c>
      <c r="B599" s="46" t="s">
        <v>107</v>
      </c>
      <c r="C599" s="46" t="s">
        <v>14</v>
      </c>
      <c r="D599" s="46" t="s">
        <v>114</v>
      </c>
      <c r="E599" s="46" t="s">
        <v>115</v>
      </c>
      <c r="F599" s="46" t="s">
        <v>43</v>
      </c>
    </row>
    <row r="600" spans="1:6" x14ac:dyDescent="0.25">
      <c r="A600" s="47">
        <v>726607.73748999997</v>
      </c>
      <c r="B600" s="46" t="s">
        <v>107</v>
      </c>
      <c r="C600" s="46" t="s">
        <v>9</v>
      </c>
      <c r="D600" s="46" t="s">
        <v>114</v>
      </c>
      <c r="E600" s="46" t="s">
        <v>115</v>
      </c>
      <c r="F600" s="46" t="s">
        <v>43</v>
      </c>
    </row>
    <row r="601" spans="1:6" x14ac:dyDescent="0.25">
      <c r="A601" s="47">
        <v>21218.649455499999</v>
      </c>
      <c r="B601" s="46" t="s">
        <v>107</v>
      </c>
      <c r="C601" s="46" t="s">
        <v>10</v>
      </c>
      <c r="D601" s="46" t="s">
        <v>114</v>
      </c>
      <c r="E601" s="46" t="s">
        <v>115</v>
      </c>
      <c r="F601" s="46" t="s">
        <v>43</v>
      </c>
    </row>
    <row r="602" spans="1:6" x14ac:dyDescent="0.25">
      <c r="A602" s="47">
        <v>1204480.7584800001</v>
      </c>
      <c r="B602" s="46" t="s">
        <v>107</v>
      </c>
      <c r="C602" s="46" t="s">
        <v>2</v>
      </c>
      <c r="D602" s="46" t="s">
        <v>114</v>
      </c>
      <c r="E602" s="46" t="s">
        <v>115</v>
      </c>
      <c r="F602" s="46" t="s">
        <v>43</v>
      </c>
    </row>
    <row r="603" spans="1:6" x14ac:dyDescent="0.25">
      <c r="A603" s="47">
        <v>3404319.1874099998</v>
      </c>
      <c r="B603" s="46" t="s">
        <v>107</v>
      </c>
      <c r="C603" s="46" t="s">
        <v>2</v>
      </c>
      <c r="D603" s="46" t="s">
        <v>114</v>
      </c>
      <c r="E603" s="46" t="s">
        <v>115</v>
      </c>
      <c r="F603" s="46" t="s">
        <v>43</v>
      </c>
    </row>
    <row r="604" spans="1:6" x14ac:dyDescent="0.25">
      <c r="A604" s="47">
        <v>165421.08284300001</v>
      </c>
      <c r="B604" s="46" t="s">
        <v>107</v>
      </c>
      <c r="C604" s="46" t="s">
        <v>5</v>
      </c>
      <c r="D604" s="46" t="s">
        <v>114</v>
      </c>
      <c r="E604" s="46" t="s">
        <v>115</v>
      </c>
      <c r="F604" s="46" t="s">
        <v>42</v>
      </c>
    </row>
    <row r="605" spans="1:6" x14ac:dyDescent="0.25">
      <c r="A605" s="47">
        <v>155272.35861299999</v>
      </c>
      <c r="B605" s="46" t="s">
        <v>107</v>
      </c>
      <c r="C605" s="46" t="s">
        <v>5</v>
      </c>
      <c r="D605" s="46" t="s">
        <v>114</v>
      </c>
      <c r="E605" s="46" t="s">
        <v>115</v>
      </c>
      <c r="F605" s="46" t="s">
        <v>42</v>
      </c>
    </row>
    <row r="606" spans="1:6" x14ac:dyDescent="0.25">
      <c r="A606" s="47">
        <v>562365.08504699997</v>
      </c>
      <c r="B606" s="46" t="s">
        <v>107</v>
      </c>
      <c r="C606" s="46" t="s">
        <v>5</v>
      </c>
      <c r="D606" s="46" t="s">
        <v>114</v>
      </c>
      <c r="E606" s="46" t="s">
        <v>115</v>
      </c>
      <c r="F606" s="46" t="s">
        <v>42</v>
      </c>
    </row>
    <row r="607" spans="1:6" x14ac:dyDescent="0.25">
      <c r="A607" s="47">
        <v>29701.093069999999</v>
      </c>
      <c r="B607" s="46" t="s">
        <v>107</v>
      </c>
      <c r="C607" s="46" t="s">
        <v>14</v>
      </c>
      <c r="D607" s="46" t="s">
        <v>114</v>
      </c>
      <c r="E607" s="46" t="s">
        <v>115</v>
      </c>
      <c r="F607" s="46" t="s">
        <v>42</v>
      </c>
    </row>
    <row r="608" spans="1:6" x14ac:dyDescent="0.25">
      <c r="A608" s="47">
        <v>11075.7379747</v>
      </c>
      <c r="B608" s="46" t="s">
        <v>107</v>
      </c>
      <c r="C608" s="46" t="s">
        <v>4</v>
      </c>
      <c r="D608" s="46" t="s">
        <v>114</v>
      </c>
      <c r="E608" s="46" t="s">
        <v>115</v>
      </c>
      <c r="F608" s="46" t="s">
        <v>42</v>
      </c>
    </row>
    <row r="609" spans="1:6" x14ac:dyDescent="0.25">
      <c r="A609" s="47">
        <v>20927355.568999998</v>
      </c>
      <c r="B609" s="46" t="s">
        <v>107</v>
      </c>
      <c r="C609" s="46" t="s">
        <v>4</v>
      </c>
      <c r="D609" s="46" t="s">
        <v>114</v>
      </c>
      <c r="E609" s="46" t="s">
        <v>115</v>
      </c>
      <c r="F609" s="46" t="s">
        <v>42</v>
      </c>
    </row>
    <row r="610" spans="1:6" x14ac:dyDescent="0.25">
      <c r="A610" s="47">
        <v>40817.237159700002</v>
      </c>
      <c r="B610" s="46" t="s">
        <v>107</v>
      </c>
      <c r="C610" s="46" t="s">
        <v>4</v>
      </c>
      <c r="D610" s="46" t="s">
        <v>114</v>
      </c>
      <c r="E610" s="46" t="s">
        <v>115</v>
      </c>
      <c r="F610" s="46" t="s">
        <v>42</v>
      </c>
    </row>
    <row r="611" spans="1:6" x14ac:dyDescent="0.25">
      <c r="A611" s="47">
        <v>48865.741490300003</v>
      </c>
      <c r="B611" s="46" t="s">
        <v>107</v>
      </c>
      <c r="C611" s="46" t="s">
        <v>5</v>
      </c>
      <c r="D611" s="46" t="s">
        <v>114</v>
      </c>
      <c r="E611" s="46" t="s">
        <v>115</v>
      </c>
      <c r="F611" s="46" t="s">
        <v>42</v>
      </c>
    </row>
    <row r="612" spans="1:6" x14ac:dyDescent="0.25">
      <c r="A612" s="47">
        <v>1796231.8098299999</v>
      </c>
      <c r="B612" s="46" t="s">
        <v>107</v>
      </c>
      <c r="C612" s="46" t="s">
        <v>4</v>
      </c>
      <c r="D612" s="46" t="s">
        <v>114</v>
      </c>
      <c r="E612" s="46" t="s">
        <v>115</v>
      </c>
      <c r="F612" s="46" t="s">
        <v>42</v>
      </c>
    </row>
    <row r="613" spans="1:6" x14ac:dyDescent="0.25">
      <c r="A613" s="47">
        <v>930502.119726</v>
      </c>
      <c r="B613" s="46" t="s">
        <v>107</v>
      </c>
      <c r="C613" s="46" t="s">
        <v>6</v>
      </c>
      <c r="D613" s="46" t="s">
        <v>114</v>
      </c>
      <c r="E613" s="46" t="s">
        <v>115</v>
      </c>
      <c r="F613" s="46" t="s">
        <v>42</v>
      </c>
    </row>
    <row r="614" spans="1:6" x14ac:dyDescent="0.25">
      <c r="A614" s="47">
        <v>226693.95848100001</v>
      </c>
      <c r="B614" s="46" t="s">
        <v>107</v>
      </c>
      <c r="C614" s="46" t="s">
        <v>4</v>
      </c>
      <c r="D614" s="46" t="s">
        <v>114</v>
      </c>
      <c r="E614" s="46" t="s">
        <v>115</v>
      </c>
      <c r="F614" s="46" t="s">
        <v>42</v>
      </c>
    </row>
    <row r="615" spans="1:6" x14ac:dyDescent="0.25">
      <c r="A615" s="47">
        <v>334828.44597100001</v>
      </c>
      <c r="B615" s="46" t="s">
        <v>107</v>
      </c>
      <c r="C615" s="46" t="s">
        <v>9</v>
      </c>
      <c r="D615" s="46" t="s">
        <v>114</v>
      </c>
      <c r="E615" s="46" t="s">
        <v>115</v>
      </c>
      <c r="F615" s="46" t="s">
        <v>42</v>
      </c>
    </row>
    <row r="616" spans="1:6" x14ac:dyDescent="0.25">
      <c r="A616" s="47">
        <v>3162993.8816200001</v>
      </c>
      <c r="B616" s="46" t="s">
        <v>107</v>
      </c>
      <c r="C616" s="46" t="s">
        <v>4</v>
      </c>
      <c r="D616" s="46" t="s">
        <v>114</v>
      </c>
      <c r="E616" s="46" t="s">
        <v>115</v>
      </c>
      <c r="F616" s="46" t="s">
        <v>42</v>
      </c>
    </row>
    <row r="617" spans="1:6" x14ac:dyDescent="0.25">
      <c r="A617" s="47">
        <v>1804598.43108</v>
      </c>
      <c r="B617" s="46" t="s">
        <v>107</v>
      </c>
      <c r="C617" s="46" t="s">
        <v>6</v>
      </c>
      <c r="D617" s="46" t="s">
        <v>114</v>
      </c>
      <c r="E617" s="46" t="s">
        <v>115</v>
      </c>
      <c r="F617" s="46" t="s">
        <v>42</v>
      </c>
    </row>
    <row r="618" spans="1:6" x14ac:dyDescent="0.25">
      <c r="A618" s="47">
        <v>762990.06009399996</v>
      </c>
      <c r="B618" s="46" t="s">
        <v>107</v>
      </c>
      <c r="C618" s="46" t="s">
        <v>9</v>
      </c>
      <c r="D618" s="46" t="s">
        <v>114</v>
      </c>
      <c r="E618" s="46" t="s">
        <v>115</v>
      </c>
      <c r="F618" s="46" t="s">
        <v>42</v>
      </c>
    </row>
    <row r="619" spans="1:6" x14ac:dyDescent="0.25">
      <c r="A619" s="47">
        <v>22032.719650300001</v>
      </c>
      <c r="B619" s="46" t="s">
        <v>107</v>
      </c>
      <c r="C619" s="46" t="s">
        <v>14</v>
      </c>
      <c r="D619" s="46" t="s">
        <v>114</v>
      </c>
      <c r="E619" s="46" t="s">
        <v>115</v>
      </c>
      <c r="F619" s="46" t="s">
        <v>42</v>
      </c>
    </row>
    <row r="620" spans="1:6" x14ac:dyDescent="0.25">
      <c r="A620" s="47">
        <v>14494.704084000001</v>
      </c>
      <c r="B620" s="46" t="s">
        <v>107</v>
      </c>
      <c r="C620" s="46" t="s">
        <v>14</v>
      </c>
      <c r="D620" s="46" t="s">
        <v>114</v>
      </c>
      <c r="E620" s="46" t="s">
        <v>115</v>
      </c>
      <c r="F620" s="46" t="s">
        <v>42</v>
      </c>
    </row>
    <row r="621" spans="1:6" x14ac:dyDescent="0.25">
      <c r="A621" s="47">
        <v>296732.73342200002</v>
      </c>
      <c r="B621" s="46" t="s">
        <v>107</v>
      </c>
      <c r="C621" s="46" t="s">
        <v>14</v>
      </c>
      <c r="D621" s="46" t="s">
        <v>114</v>
      </c>
      <c r="E621" s="46" t="s">
        <v>115</v>
      </c>
      <c r="F621" s="46" t="s">
        <v>42</v>
      </c>
    </row>
    <row r="622" spans="1:6" x14ac:dyDescent="0.25">
      <c r="A622" s="47">
        <v>15091.2855951</v>
      </c>
      <c r="B622" s="46" t="s">
        <v>107</v>
      </c>
      <c r="C622" s="46" t="s">
        <v>14</v>
      </c>
      <c r="D622" s="46" t="s">
        <v>114</v>
      </c>
      <c r="E622" s="46" t="s">
        <v>115</v>
      </c>
      <c r="F622" s="46" t="s">
        <v>42</v>
      </c>
    </row>
    <row r="623" spans="1:6" x14ac:dyDescent="0.25">
      <c r="A623" s="47">
        <v>114194.57277</v>
      </c>
      <c r="B623" s="46" t="s">
        <v>107</v>
      </c>
      <c r="C623" s="46" t="s">
        <v>4</v>
      </c>
      <c r="D623" s="46" t="s">
        <v>114</v>
      </c>
      <c r="E623" s="46" t="s">
        <v>115</v>
      </c>
      <c r="F623" s="46" t="s">
        <v>42</v>
      </c>
    </row>
    <row r="624" spans="1:6" x14ac:dyDescent="0.25">
      <c r="A624" s="47">
        <v>12997.7538172</v>
      </c>
      <c r="B624" s="46" t="s">
        <v>107</v>
      </c>
      <c r="C624" s="46" t="s">
        <v>4</v>
      </c>
      <c r="D624" s="46" t="s">
        <v>114</v>
      </c>
      <c r="E624" s="46" t="s">
        <v>115</v>
      </c>
      <c r="F624" s="46" t="s">
        <v>42</v>
      </c>
    </row>
    <row r="625" spans="1:6" x14ac:dyDescent="0.25">
      <c r="A625" s="47">
        <v>228956.44052900001</v>
      </c>
      <c r="B625" s="46" t="s">
        <v>107</v>
      </c>
      <c r="C625" s="46" t="s">
        <v>14</v>
      </c>
      <c r="D625" s="46" t="s">
        <v>114</v>
      </c>
      <c r="E625" s="46" t="s">
        <v>115</v>
      </c>
      <c r="F625" s="46" t="s">
        <v>42</v>
      </c>
    </row>
    <row r="626" spans="1:6" x14ac:dyDescent="0.25">
      <c r="A626" s="47">
        <v>36391.870597399997</v>
      </c>
      <c r="B626" s="46" t="s">
        <v>107</v>
      </c>
      <c r="C626" s="46" t="s">
        <v>14</v>
      </c>
      <c r="D626" s="46" t="s">
        <v>114</v>
      </c>
      <c r="E626" s="46" t="s">
        <v>115</v>
      </c>
      <c r="F626" s="46" t="s">
        <v>42</v>
      </c>
    </row>
    <row r="627" spans="1:6" x14ac:dyDescent="0.25">
      <c r="A627" s="47">
        <v>8886.3009198599993</v>
      </c>
      <c r="B627" s="46" t="s">
        <v>107</v>
      </c>
      <c r="C627" s="46" t="s">
        <v>4</v>
      </c>
      <c r="D627" s="46" t="s">
        <v>114</v>
      </c>
      <c r="E627" s="46" t="s">
        <v>115</v>
      </c>
      <c r="F627" s="46" t="s">
        <v>42</v>
      </c>
    </row>
    <row r="628" spans="1:6" x14ac:dyDescent="0.25">
      <c r="A628" s="47">
        <v>20004.820669100001</v>
      </c>
      <c r="B628" s="46" t="s">
        <v>107</v>
      </c>
      <c r="C628" s="46" t="s">
        <v>4</v>
      </c>
      <c r="D628" s="46" t="s">
        <v>114</v>
      </c>
      <c r="E628" s="46" t="s">
        <v>115</v>
      </c>
      <c r="F628" s="46" t="s">
        <v>42</v>
      </c>
    </row>
    <row r="629" spans="1:6" x14ac:dyDescent="0.25">
      <c r="A629" s="47">
        <v>450414.11783</v>
      </c>
      <c r="B629" s="46" t="s">
        <v>107</v>
      </c>
      <c r="C629" s="46" t="s">
        <v>4</v>
      </c>
      <c r="D629" s="46" t="s">
        <v>114</v>
      </c>
      <c r="E629" s="46" t="s">
        <v>115</v>
      </c>
      <c r="F629" s="46" t="s">
        <v>42</v>
      </c>
    </row>
    <row r="630" spans="1:6" x14ac:dyDescent="0.25">
      <c r="A630" s="47">
        <v>140917.972771</v>
      </c>
      <c r="B630" s="46" t="s">
        <v>107</v>
      </c>
      <c r="C630" s="46" t="s">
        <v>14</v>
      </c>
      <c r="D630" s="46" t="s">
        <v>114</v>
      </c>
      <c r="E630" s="46" t="s">
        <v>115</v>
      </c>
      <c r="F630" s="46" t="s">
        <v>42</v>
      </c>
    </row>
    <row r="631" spans="1:6" x14ac:dyDescent="0.25">
      <c r="A631" s="47">
        <v>108405.27705400001</v>
      </c>
      <c r="B631" s="46" t="s">
        <v>107</v>
      </c>
      <c r="C631" s="46" t="s">
        <v>4</v>
      </c>
      <c r="D631" s="46" t="s">
        <v>114</v>
      </c>
      <c r="E631" s="46" t="s">
        <v>115</v>
      </c>
      <c r="F631" s="46" t="s">
        <v>42</v>
      </c>
    </row>
    <row r="632" spans="1:6" x14ac:dyDescent="0.25">
      <c r="A632" s="47">
        <v>211889.60444</v>
      </c>
      <c r="B632" s="46" t="s">
        <v>107</v>
      </c>
      <c r="C632" s="46" t="s">
        <v>14</v>
      </c>
      <c r="D632" s="46" t="s">
        <v>114</v>
      </c>
      <c r="E632" s="46" t="s">
        <v>115</v>
      </c>
      <c r="F632" s="46" t="s">
        <v>42</v>
      </c>
    </row>
    <row r="633" spans="1:6" x14ac:dyDescent="0.25">
      <c r="A633" s="47">
        <v>115638.58287699999</v>
      </c>
      <c r="B633" s="46" t="s">
        <v>107</v>
      </c>
      <c r="C633" s="46" t="s">
        <v>14</v>
      </c>
      <c r="D633" s="46" t="s">
        <v>114</v>
      </c>
      <c r="E633" s="46" t="s">
        <v>115</v>
      </c>
      <c r="F633" s="46" t="s">
        <v>42</v>
      </c>
    </row>
    <row r="634" spans="1:6" x14ac:dyDescent="0.25">
      <c r="A634" s="47">
        <v>358634.71625499998</v>
      </c>
      <c r="B634" s="46" t="s">
        <v>107</v>
      </c>
      <c r="C634" s="46" t="s">
        <v>10</v>
      </c>
      <c r="D634" s="46" t="s">
        <v>114</v>
      </c>
      <c r="E634" s="46" t="s">
        <v>115</v>
      </c>
      <c r="F634" s="46" t="s">
        <v>42</v>
      </c>
    </row>
    <row r="635" spans="1:6" x14ac:dyDescent="0.25">
      <c r="A635" s="47">
        <v>664716.53046699998</v>
      </c>
      <c r="B635" s="46" t="s">
        <v>107</v>
      </c>
      <c r="C635" s="46" t="s">
        <v>14</v>
      </c>
      <c r="D635" s="46" t="s">
        <v>114</v>
      </c>
      <c r="E635" s="46" t="s">
        <v>115</v>
      </c>
      <c r="F635" s="46" t="s">
        <v>42</v>
      </c>
    </row>
    <row r="636" spans="1:6" x14ac:dyDescent="0.25">
      <c r="A636" s="47">
        <v>58375.111808900001</v>
      </c>
      <c r="B636" s="46" t="s">
        <v>107</v>
      </c>
      <c r="C636" s="46" t="s">
        <v>14</v>
      </c>
      <c r="D636" s="46" t="s">
        <v>114</v>
      </c>
      <c r="E636" s="46" t="s">
        <v>115</v>
      </c>
      <c r="F636" s="46" t="s">
        <v>42</v>
      </c>
    </row>
    <row r="637" spans="1:6" x14ac:dyDescent="0.25">
      <c r="A637" s="47">
        <v>1020272.7948799999</v>
      </c>
      <c r="B637" s="46" t="s">
        <v>107</v>
      </c>
      <c r="C637" s="46" t="s">
        <v>4</v>
      </c>
      <c r="D637" s="46" t="s">
        <v>114</v>
      </c>
      <c r="E637" s="46" t="s">
        <v>115</v>
      </c>
      <c r="F637" s="46" t="s">
        <v>42</v>
      </c>
    </row>
    <row r="638" spans="1:6" x14ac:dyDescent="0.25">
      <c r="A638" s="47">
        <v>303749.2084</v>
      </c>
      <c r="B638" s="46" t="s">
        <v>107</v>
      </c>
      <c r="C638" s="46" t="s">
        <v>14</v>
      </c>
      <c r="D638" s="46" t="s">
        <v>114</v>
      </c>
      <c r="E638" s="46" t="s">
        <v>115</v>
      </c>
      <c r="F638" s="46" t="s">
        <v>42</v>
      </c>
    </row>
    <row r="639" spans="1:6" x14ac:dyDescent="0.25">
      <c r="A639" s="47">
        <v>8870.1138280199993</v>
      </c>
      <c r="B639" s="46" t="s">
        <v>107</v>
      </c>
      <c r="C639" s="46" t="s">
        <v>4</v>
      </c>
      <c r="D639" s="46" t="s">
        <v>114</v>
      </c>
      <c r="E639" s="46" t="s">
        <v>115</v>
      </c>
      <c r="F639" s="46" t="s">
        <v>42</v>
      </c>
    </row>
    <row r="640" spans="1:6" x14ac:dyDescent="0.25">
      <c r="A640" s="47">
        <v>296233.38681499998</v>
      </c>
      <c r="B640" s="46" t="s">
        <v>107</v>
      </c>
      <c r="C640" s="46" t="s">
        <v>14</v>
      </c>
      <c r="D640" s="46" t="s">
        <v>114</v>
      </c>
      <c r="E640" s="46" t="s">
        <v>115</v>
      </c>
      <c r="F640" s="46" t="s">
        <v>42</v>
      </c>
    </row>
    <row r="641" spans="1:6" x14ac:dyDescent="0.25">
      <c r="A641" s="47">
        <v>7831.99492035</v>
      </c>
      <c r="B641" s="46" t="s">
        <v>107</v>
      </c>
      <c r="C641" s="46" t="s">
        <v>14</v>
      </c>
      <c r="D641" s="46" t="s">
        <v>114</v>
      </c>
      <c r="E641" s="46" t="s">
        <v>115</v>
      </c>
      <c r="F641" s="46" t="s">
        <v>42</v>
      </c>
    </row>
    <row r="642" spans="1:6" x14ac:dyDescent="0.25">
      <c r="A642" s="47">
        <v>904712.37892599998</v>
      </c>
      <c r="B642" s="46" t="s">
        <v>107</v>
      </c>
      <c r="C642" s="46" t="s">
        <v>14</v>
      </c>
      <c r="D642" s="46" t="s">
        <v>114</v>
      </c>
      <c r="E642" s="46" t="s">
        <v>115</v>
      </c>
      <c r="F642" s="46" t="s">
        <v>42</v>
      </c>
    </row>
    <row r="643" spans="1:6" x14ac:dyDescent="0.25">
      <c r="A643" s="47">
        <v>59078.608063500003</v>
      </c>
      <c r="B643" s="46" t="s">
        <v>107</v>
      </c>
      <c r="C643" s="46" t="s">
        <v>14</v>
      </c>
      <c r="D643" s="46" t="s">
        <v>114</v>
      </c>
      <c r="E643" s="46" t="s">
        <v>115</v>
      </c>
      <c r="F643" s="46" t="s">
        <v>42</v>
      </c>
    </row>
    <row r="644" spans="1:6" x14ac:dyDescent="0.25">
      <c r="A644" s="47">
        <v>809277.75010199996</v>
      </c>
      <c r="B644" s="46" t="s">
        <v>107</v>
      </c>
      <c r="C644" s="46" t="s">
        <v>4</v>
      </c>
      <c r="D644" s="46" t="s">
        <v>114</v>
      </c>
      <c r="E644" s="46" t="s">
        <v>115</v>
      </c>
      <c r="F644" s="46" t="s">
        <v>42</v>
      </c>
    </row>
    <row r="645" spans="1:6" x14ac:dyDescent="0.25">
      <c r="A645" s="47">
        <v>201233.664475</v>
      </c>
      <c r="B645" s="46" t="s">
        <v>107</v>
      </c>
      <c r="C645" s="46" t="s">
        <v>14</v>
      </c>
      <c r="D645" s="46" t="s">
        <v>114</v>
      </c>
      <c r="E645" s="46" t="s">
        <v>115</v>
      </c>
      <c r="F645" s="46" t="s">
        <v>42</v>
      </c>
    </row>
    <row r="646" spans="1:6" x14ac:dyDescent="0.25">
      <c r="A646" s="47">
        <v>10509.942879</v>
      </c>
      <c r="B646" s="46" t="s">
        <v>107</v>
      </c>
      <c r="C646" s="46" t="s">
        <v>4</v>
      </c>
      <c r="D646" s="46" t="s">
        <v>114</v>
      </c>
      <c r="E646" s="46" t="s">
        <v>115</v>
      </c>
      <c r="F646" s="46" t="s">
        <v>42</v>
      </c>
    </row>
    <row r="647" spans="1:6" x14ac:dyDescent="0.25">
      <c r="A647" s="47">
        <v>276625.54387300002</v>
      </c>
      <c r="B647" s="46" t="s">
        <v>107</v>
      </c>
      <c r="C647" s="46" t="s">
        <v>14</v>
      </c>
      <c r="D647" s="46" t="s">
        <v>114</v>
      </c>
      <c r="E647" s="46" t="s">
        <v>115</v>
      </c>
      <c r="F647" s="46" t="s">
        <v>42</v>
      </c>
    </row>
    <row r="648" spans="1:6" x14ac:dyDescent="0.25">
      <c r="A648" s="47">
        <v>43670.809675500001</v>
      </c>
      <c r="B648" s="46" t="s">
        <v>107</v>
      </c>
      <c r="C648" s="46" t="s">
        <v>14</v>
      </c>
      <c r="D648" s="46" t="s">
        <v>114</v>
      </c>
      <c r="E648" s="46" t="s">
        <v>115</v>
      </c>
      <c r="F648" s="46" t="s">
        <v>42</v>
      </c>
    </row>
    <row r="649" spans="1:6" x14ac:dyDescent="0.25">
      <c r="A649" s="47">
        <v>133263.57161099999</v>
      </c>
      <c r="B649" s="46" t="s">
        <v>107</v>
      </c>
      <c r="C649" s="46" t="s">
        <v>14</v>
      </c>
      <c r="D649" s="46" t="s">
        <v>114</v>
      </c>
      <c r="E649" s="46" t="s">
        <v>115</v>
      </c>
      <c r="F649" s="46" t="s">
        <v>42</v>
      </c>
    </row>
    <row r="650" spans="1:6" x14ac:dyDescent="0.25">
      <c r="A650" s="47">
        <v>2609404.4731800002</v>
      </c>
      <c r="B650" s="46" t="s">
        <v>107</v>
      </c>
      <c r="C650" s="46" t="s">
        <v>4</v>
      </c>
      <c r="D650" s="46" t="s">
        <v>114</v>
      </c>
      <c r="E650" s="46" t="s">
        <v>115</v>
      </c>
      <c r="F650" s="46" t="s">
        <v>42</v>
      </c>
    </row>
    <row r="651" spans="1:6" x14ac:dyDescent="0.25">
      <c r="A651" s="47">
        <v>246217.993586</v>
      </c>
      <c r="B651" s="46" t="s">
        <v>107</v>
      </c>
      <c r="C651" s="46" t="s">
        <v>14</v>
      </c>
      <c r="D651" s="46" t="s">
        <v>114</v>
      </c>
      <c r="E651" s="46" t="s">
        <v>115</v>
      </c>
      <c r="F651" s="46" t="s">
        <v>42</v>
      </c>
    </row>
    <row r="652" spans="1:6" x14ac:dyDescent="0.25">
      <c r="A652" s="47">
        <v>54227.854370200002</v>
      </c>
      <c r="B652" s="46" t="s">
        <v>107</v>
      </c>
      <c r="C652" s="46" t="s">
        <v>14</v>
      </c>
      <c r="D652" s="46" t="s">
        <v>114</v>
      </c>
      <c r="E652" s="46" t="s">
        <v>115</v>
      </c>
      <c r="F652" s="46" t="s">
        <v>42</v>
      </c>
    </row>
    <row r="653" spans="1:6" x14ac:dyDescent="0.25">
      <c r="A653" s="47">
        <v>7645578.1394800004</v>
      </c>
      <c r="B653" s="46" t="s">
        <v>107</v>
      </c>
      <c r="C653" s="46" t="s">
        <v>4</v>
      </c>
      <c r="D653" s="46" t="s">
        <v>114</v>
      </c>
      <c r="E653" s="46" t="s">
        <v>115</v>
      </c>
      <c r="F653" s="46" t="s">
        <v>42</v>
      </c>
    </row>
    <row r="654" spans="1:6" x14ac:dyDescent="0.25">
      <c r="A654" s="47">
        <v>490911.58851999999</v>
      </c>
      <c r="B654" s="46" t="s">
        <v>107</v>
      </c>
      <c r="C654" s="46" t="s">
        <v>14</v>
      </c>
      <c r="D654" s="46" t="s">
        <v>114</v>
      </c>
      <c r="E654" s="46" t="s">
        <v>115</v>
      </c>
      <c r="F654" s="46" t="s">
        <v>42</v>
      </c>
    </row>
    <row r="655" spans="1:6" x14ac:dyDescent="0.25">
      <c r="A655" s="47">
        <v>114309.946188</v>
      </c>
      <c r="B655" s="46" t="s">
        <v>107</v>
      </c>
      <c r="C655" s="46" t="s">
        <v>4</v>
      </c>
      <c r="D655" s="46" t="s">
        <v>114</v>
      </c>
      <c r="E655" s="46" t="s">
        <v>115</v>
      </c>
      <c r="F655" s="46" t="s">
        <v>42</v>
      </c>
    </row>
    <row r="656" spans="1:6" x14ac:dyDescent="0.25">
      <c r="A656" s="47">
        <v>18714.576471199998</v>
      </c>
      <c r="B656" s="46" t="s">
        <v>107</v>
      </c>
      <c r="C656" s="46" t="s">
        <v>4</v>
      </c>
      <c r="D656" s="46" t="s">
        <v>114</v>
      </c>
      <c r="E656" s="46" t="s">
        <v>115</v>
      </c>
      <c r="F656" s="46" t="s">
        <v>42</v>
      </c>
    </row>
    <row r="657" spans="1:6" x14ac:dyDescent="0.25">
      <c r="A657" s="47">
        <v>465355.08480299998</v>
      </c>
      <c r="B657" s="46" t="s">
        <v>107</v>
      </c>
      <c r="C657" s="46" t="s">
        <v>4</v>
      </c>
      <c r="D657" s="46" t="s">
        <v>114</v>
      </c>
      <c r="E657" s="46" t="s">
        <v>115</v>
      </c>
      <c r="F657" s="46" t="s">
        <v>42</v>
      </c>
    </row>
    <row r="658" spans="1:6" x14ac:dyDescent="0.25">
      <c r="A658" s="47">
        <v>380899.35638499999</v>
      </c>
      <c r="B658" s="46" t="s">
        <v>107</v>
      </c>
      <c r="C658" s="46" t="s">
        <v>4</v>
      </c>
      <c r="D658" s="46" t="s">
        <v>114</v>
      </c>
      <c r="E658" s="46" t="s">
        <v>115</v>
      </c>
      <c r="F658" s="46" t="s">
        <v>42</v>
      </c>
    </row>
    <row r="659" spans="1:6" x14ac:dyDescent="0.25">
      <c r="A659" s="47">
        <v>439570.68238000001</v>
      </c>
      <c r="B659" s="46" t="s">
        <v>107</v>
      </c>
      <c r="C659" s="46" t="s">
        <v>4</v>
      </c>
      <c r="D659" s="46" t="s">
        <v>114</v>
      </c>
      <c r="E659" s="46" t="s">
        <v>115</v>
      </c>
      <c r="F659" s="46" t="s">
        <v>42</v>
      </c>
    </row>
    <row r="660" spans="1:6" x14ac:dyDescent="0.25">
      <c r="A660" s="47">
        <v>117488.265925</v>
      </c>
      <c r="B660" s="46" t="s">
        <v>107</v>
      </c>
      <c r="C660" s="46" t="s">
        <v>4</v>
      </c>
      <c r="D660" s="46" t="s">
        <v>114</v>
      </c>
      <c r="E660" s="46" t="s">
        <v>115</v>
      </c>
      <c r="F660" s="46" t="s">
        <v>42</v>
      </c>
    </row>
    <row r="661" spans="1:6" x14ac:dyDescent="0.25">
      <c r="A661" s="47">
        <v>1917988.0943799999</v>
      </c>
      <c r="B661" s="46" t="s">
        <v>107</v>
      </c>
      <c r="C661" s="46" t="s">
        <v>4</v>
      </c>
      <c r="D661" s="46" t="s">
        <v>114</v>
      </c>
      <c r="E661" s="46" t="s">
        <v>115</v>
      </c>
      <c r="F661" s="46" t="s">
        <v>42</v>
      </c>
    </row>
    <row r="662" spans="1:6" x14ac:dyDescent="0.25">
      <c r="A662" s="47">
        <v>2001900.3459999999</v>
      </c>
      <c r="B662" s="46" t="s">
        <v>107</v>
      </c>
      <c r="C662" s="46" t="s">
        <v>9</v>
      </c>
      <c r="D662" s="46" t="s">
        <v>114</v>
      </c>
      <c r="E662" s="46" t="s">
        <v>115</v>
      </c>
      <c r="F662" s="46" t="s">
        <v>42</v>
      </c>
    </row>
    <row r="663" spans="1:6" x14ac:dyDescent="0.25">
      <c r="A663" s="47">
        <v>103301.07810699999</v>
      </c>
      <c r="B663" s="46" t="s">
        <v>107</v>
      </c>
      <c r="C663" s="46" t="s">
        <v>14</v>
      </c>
      <c r="D663" s="46" t="s">
        <v>114</v>
      </c>
      <c r="E663" s="46" t="s">
        <v>115</v>
      </c>
      <c r="F663" s="46" t="s">
        <v>42</v>
      </c>
    </row>
    <row r="664" spans="1:6" x14ac:dyDescent="0.25">
      <c r="A664" s="47">
        <v>15655.838102</v>
      </c>
      <c r="B664" s="46" t="s">
        <v>107</v>
      </c>
      <c r="C664" s="46" t="s">
        <v>14</v>
      </c>
      <c r="D664" s="46" t="s">
        <v>114</v>
      </c>
      <c r="E664" s="46" t="s">
        <v>115</v>
      </c>
      <c r="F664" s="46" t="s">
        <v>42</v>
      </c>
    </row>
    <row r="665" spans="1:6" x14ac:dyDescent="0.25">
      <c r="A665" s="47">
        <v>2456835.4783800002</v>
      </c>
      <c r="B665" s="46" t="s">
        <v>107</v>
      </c>
      <c r="C665" s="46" t="s">
        <v>4</v>
      </c>
      <c r="D665" s="46" t="s">
        <v>114</v>
      </c>
      <c r="E665" s="46" t="s">
        <v>115</v>
      </c>
      <c r="F665" s="46" t="s">
        <v>42</v>
      </c>
    </row>
    <row r="666" spans="1:6" x14ac:dyDescent="0.25">
      <c r="A666" s="47">
        <v>1252691.9539999999</v>
      </c>
      <c r="B666" s="46" t="s">
        <v>107</v>
      </c>
      <c r="C666" s="46" t="s">
        <v>4</v>
      </c>
      <c r="D666" s="46" t="s">
        <v>114</v>
      </c>
      <c r="E666" s="46" t="s">
        <v>115</v>
      </c>
      <c r="F666" s="46" t="s">
        <v>42</v>
      </c>
    </row>
    <row r="667" spans="1:6" x14ac:dyDescent="0.25">
      <c r="A667" s="47">
        <v>793002.52164499997</v>
      </c>
      <c r="B667" s="46" t="s">
        <v>107</v>
      </c>
      <c r="C667" s="46" t="s">
        <v>4</v>
      </c>
      <c r="D667" s="46" t="s">
        <v>114</v>
      </c>
      <c r="E667" s="46" t="s">
        <v>115</v>
      </c>
      <c r="F667" s="46" t="s">
        <v>42</v>
      </c>
    </row>
    <row r="668" spans="1:6" x14ac:dyDescent="0.25">
      <c r="A668" s="47">
        <v>33401.641166200003</v>
      </c>
      <c r="B668" s="46" t="s">
        <v>107</v>
      </c>
      <c r="C668" s="46" t="s">
        <v>4</v>
      </c>
      <c r="D668" s="46" t="s">
        <v>114</v>
      </c>
      <c r="E668" s="46" t="s">
        <v>115</v>
      </c>
      <c r="F668" s="46" t="s">
        <v>42</v>
      </c>
    </row>
    <row r="669" spans="1:6" x14ac:dyDescent="0.25">
      <c r="A669" s="47">
        <v>27914.771543700001</v>
      </c>
      <c r="B669" s="46" t="s">
        <v>107</v>
      </c>
      <c r="C669" s="46" t="s">
        <v>14</v>
      </c>
      <c r="D669" s="46" t="s">
        <v>114</v>
      </c>
      <c r="E669" s="46" t="s">
        <v>115</v>
      </c>
      <c r="F669" s="46" t="s">
        <v>42</v>
      </c>
    </row>
    <row r="670" spans="1:6" x14ac:dyDescent="0.25">
      <c r="A670" s="47">
        <v>2893450.4347600001</v>
      </c>
      <c r="B670" s="46" t="s">
        <v>107</v>
      </c>
      <c r="C670" s="46" t="s">
        <v>4</v>
      </c>
      <c r="D670" s="46" t="s">
        <v>114</v>
      </c>
      <c r="E670" s="46" t="s">
        <v>115</v>
      </c>
      <c r="F670" s="46" t="s">
        <v>42</v>
      </c>
    </row>
    <row r="671" spans="1:6" x14ac:dyDescent="0.25">
      <c r="A671" s="47">
        <v>373869.92935699999</v>
      </c>
      <c r="B671" s="46" t="s">
        <v>107</v>
      </c>
      <c r="C671" s="46" t="s">
        <v>4</v>
      </c>
      <c r="D671" s="46" t="s">
        <v>114</v>
      </c>
      <c r="E671" s="46" t="s">
        <v>115</v>
      </c>
      <c r="F671" s="46" t="s">
        <v>42</v>
      </c>
    </row>
    <row r="672" spans="1:6" x14ac:dyDescent="0.25">
      <c r="A672" s="47">
        <v>286559.47276199999</v>
      </c>
      <c r="B672" s="46" t="s">
        <v>107</v>
      </c>
      <c r="C672" s="46" t="s">
        <v>4</v>
      </c>
      <c r="D672" s="46" t="s">
        <v>114</v>
      </c>
      <c r="E672" s="46" t="s">
        <v>115</v>
      </c>
      <c r="F672" s="46" t="s">
        <v>42</v>
      </c>
    </row>
    <row r="673" spans="1:6" x14ac:dyDescent="0.25">
      <c r="A673" s="47">
        <v>1125033.7006699999</v>
      </c>
      <c r="B673" s="46" t="s">
        <v>107</v>
      </c>
      <c r="C673" s="46" t="s">
        <v>4</v>
      </c>
      <c r="D673" s="46" t="s">
        <v>114</v>
      </c>
      <c r="E673" s="46" t="s">
        <v>115</v>
      </c>
      <c r="F673" s="46" t="s">
        <v>42</v>
      </c>
    </row>
    <row r="674" spans="1:6" x14ac:dyDescent="0.25">
      <c r="A674" s="47">
        <v>61515.672365799997</v>
      </c>
      <c r="B674" s="46" t="s">
        <v>107</v>
      </c>
      <c r="C674" s="46" t="s">
        <v>4</v>
      </c>
      <c r="D674" s="46" t="s">
        <v>114</v>
      </c>
      <c r="E674" s="46" t="s">
        <v>115</v>
      </c>
      <c r="F674" s="46" t="s">
        <v>42</v>
      </c>
    </row>
    <row r="675" spans="1:6" x14ac:dyDescent="0.25">
      <c r="A675" s="47">
        <v>125387.069032</v>
      </c>
      <c r="B675" s="46" t="s">
        <v>107</v>
      </c>
      <c r="C675" s="46" t="s">
        <v>4</v>
      </c>
      <c r="D675" s="46" t="s">
        <v>114</v>
      </c>
      <c r="E675" s="46" t="s">
        <v>115</v>
      </c>
      <c r="F675" s="46" t="s">
        <v>42</v>
      </c>
    </row>
    <row r="676" spans="1:6" x14ac:dyDescent="0.25">
      <c r="A676" s="47">
        <v>317981.34721099999</v>
      </c>
      <c r="B676" s="46" t="s">
        <v>107</v>
      </c>
      <c r="C676" s="46" t="s">
        <v>14</v>
      </c>
      <c r="D676" s="46" t="s">
        <v>114</v>
      </c>
      <c r="E676" s="46" t="s">
        <v>115</v>
      </c>
      <c r="F676" s="46" t="s">
        <v>42</v>
      </c>
    </row>
    <row r="677" spans="1:6" x14ac:dyDescent="0.25">
      <c r="A677" s="47">
        <v>95951.018053099993</v>
      </c>
      <c r="B677" s="46" t="s">
        <v>107</v>
      </c>
      <c r="C677" s="46" t="s">
        <v>4</v>
      </c>
      <c r="D677" s="46" t="s">
        <v>114</v>
      </c>
      <c r="E677" s="46" t="s">
        <v>115</v>
      </c>
      <c r="F677" s="46" t="s">
        <v>42</v>
      </c>
    </row>
    <row r="678" spans="1:6" x14ac:dyDescent="0.25">
      <c r="A678" s="47">
        <v>1855338.70835</v>
      </c>
      <c r="B678" s="46" t="s">
        <v>107</v>
      </c>
      <c r="C678" s="46" t="s">
        <v>6</v>
      </c>
      <c r="D678" s="46" t="s">
        <v>114</v>
      </c>
      <c r="E678" s="46" t="s">
        <v>115</v>
      </c>
      <c r="F678" s="46" t="s">
        <v>42</v>
      </c>
    </row>
    <row r="679" spans="1:6" x14ac:dyDescent="0.25">
      <c r="A679" s="47">
        <v>18549.056633799999</v>
      </c>
      <c r="B679" s="46" t="s">
        <v>107</v>
      </c>
      <c r="C679" s="46" t="s">
        <v>4</v>
      </c>
      <c r="D679" s="46" t="s">
        <v>114</v>
      </c>
      <c r="E679" s="46" t="s">
        <v>115</v>
      </c>
      <c r="F679" s="46" t="s">
        <v>42</v>
      </c>
    </row>
    <row r="680" spans="1:6" x14ac:dyDescent="0.25">
      <c r="A680" s="47">
        <v>1623715.31592</v>
      </c>
      <c r="B680" s="46" t="s">
        <v>107</v>
      </c>
      <c r="C680" s="46" t="s">
        <v>9</v>
      </c>
      <c r="D680" s="46" t="s">
        <v>114</v>
      </c>
      <c r="E680" s="46" t="s">
        <v>115</v>
      </c>
      <c r="F680" s="46" t="s">
        <v>42</v>
      </c>
    </row>
    <row r="681" spans="1:6" x14ac:dyDescent="0.25">
      <c r="A681" s="47">
        <v>1975870.3272800001</v>
      </c>
      <c r="B681" s="46" t="s">
        <v>107</v>
      </c>
      <c r="C681" s="46" t="s">
        <v>4</v>
      </c>
      <c r="D681" s="46" t="s">
        <v>114</v>
      </c>
      <c r="E681" s="46" t="s">
        <v>115</v>
      </c>
      <c r="F681" s="46" t="s">
        <v>42</v>
      </c>
    </row>
    <row r="682" spans="1:6" x14ac:dyDescent="0.25">
      <c r="A682" s="47">
        <v>2020986.89448</v>
      </c>
      <c r="B682" s="46" t="s">
        <v>107</v>
      </c>
      <c r="C682" s="46" t="s">
        <v>4</v>
      </c>
      <c r="D682" s="46" t="s">
        <v>114</v>
      </c>
      <c r="E682" s="46" t="s">
        <v>115</v>
      </c>
      <c r="F682" s="46" t="s">
        <v>42</v>
      </c>
    </row>
    <row r="683" spans="1:6" x14ac:dyDescent="0.25">
      <c r="A683" s="47">
        <v>40684.008318300002</v>
      </c>
      <c r="B683" s="46" t="s">
        <v>107</v>
      </c>
      <c r="C683" s="46" t="s">
        <v>4</v>
      </c>
      <c r="D683" s="46" t="s">
        <v>114</v>
      </c>
      <c r="E683" s="46" t="s">
        <v>115</v>
      </c>
      <c r="F683" s="46" t="s">
        <v>42</v>
      </c>
    </row>
    <row r="684" spans="1:6" x14ac:dyDescent="0.25">
      <c r="A684" s="47">
        <v>90444.646584799993</v>
      </c>
      <c r="B684" s="46" t="s">
        <v>107</v>
      </c>
      <c r="C684" s="46" t="s">
        <v>4</v>
      </c>
      <c r="D684" s="46" t="s">
        <v>114</v>
      </c>
      <c r="E684" s="46" t="s">
        <v>115</v>
      </c>
      <c r="F684" s="46" t="s">
        <v>42</v>
      </c>
    </row>
    <row r="685" spans="1:6" x14ac:dyDescent="0.25">
      <c r="A685" s="47">
        <v>1677795.5250500001</v>
      </c>
      <c r="B685" s="46" t="s">
        <v>107</v>
      </c>
      <c r="C685" s="46" t="s">
        <v>4</v>
      </c>
      <c r="D685" s="46" t="s">
        <v>114</v>
      </c>
      <c r="E685" s="46" t="s">
        <v>115</v>
      </c>
      <c r="F685" s="46" t="s">
        <v>42</v>
      </c>
    </row>
    <row r="686" spans="1:6" x14ac:dyDescent="0.25">
      <c r="A686" s="47">
        <v>289795.098612</v>
      </c>
      <c r="B686" s="46" t="s">
        <v>107</v>
      </c>
      <c r="C686" s="46" t="s">
        <v>4</v>
      </c>
      <c r="D686" s="46" t="s">
        <v>114</v>
      </c>
      <c r="E686" s="46" t="s">
        <v>115</v>
      </c>
      <c r="F686" s="46" t="s">
        <v>42</v>
      </c>
    </row>
    <row r="687" spans="1:6" x14ac:dyDescent="0.25">
      <c r="A687" s="47">
        <v>182355.81921099999</v>
      </c>
      <c r="B687" s="46" t="s">
        <v>107</v>
      </c>
      <c r="C687" s="46" t="s">
        <v>6</v>
      </c>
      <c r="D687" s="46" t="s">
        <v>114</v>
      </c>
      <c r="E687" s="46" t="s">
        <v>115</v>
      </c>
      <c r="F687" s="46" t="s">
        <v>42</v>
      </c>
    </row>
    <row r="688" spans="1:6" x14ac:dyDescent="0.25">
      <c r="A688" s="47">
        <v>70797.185372599997</v>
      </c>
      <c r="B688" s="46" t="s">
        <v>107</v>
      </c>
      <c r="C688" s="46" t="s">
        <v>5</v>
      </c>
      <c r="D688" s="46" t="s">
        <v>114</v>
      </c>
      <c r="E688" s="46" t="s">
        <v>115</v>
      </c>
      <c r="F688" s="46" t="s">
        <v>42</v>
      </c>
    </row>
    <row r="689" spans="1:6" x14ac:dyDescent="0.25">
      <c r="A689" s="47">
        <v>165748.97797800001</v>
      </c>
      <c r="B689" s="46" t="s">
        <v>107</v>
      </c>
      <c r="C689" s="46" t="s">
        <v>14</v>
      </c>
      <c r="D689" s="46" t="s">
        <v>114</v>
      </c>
      <c r="E689" s="46" t="s">
        <v>115</v>
      </c>
      <c r="F689" s="46" t="s">
        <v>42</v>
      </c>
    </row>
    <row r="690" spans="1:6" x14ac:dyDescent="0.25">
      <c r="A690" s="47">
        <v>2338942.8386300001</v>
      </c>
      <c r="B690" s="46" t="s">
        <v>107</v>
      </c>
      <c r="C690" s="46" t="s">
        <v>4</v>
      </c>
      <c r="D690" s="46" t="s">
        <v>114</v>
      </c>
      <c r="E690" s="46" t="s">
        <v>115</v>
      </c>
      <c r="F690" s="46" t="s">
        <v>42</v>
      </c>
    </row>
    <row r="691" spans="1:6" x14ac:dyDescent="0.25">
      <c r="A691" s="47">
        <v>272890.08196699998</v>
      </c>
      <c r="B691" s="46" t="s">
        <v>107</v>
      </c>
      <c r="C691" s="46" t="s">
        <v>5</v>
      </c>
      <c r="D691" s="46" t="s">
        <v>114</v>
      </c>
      <c r="E691" s="46" t="s">
        <v>115</v>
      </c>
      <c r="F691" s="46" t="s">
        <v>42</v>
      </c>
    </row>
    <row r="692" spans="1:6" x14ac:dyDescent="0.25">
      <c r="A692" s="47">
        <v>3339002.31586</v>
      </c>
      <c r="B692" s="46" t="s">
        <v>107</v>
      </c>
      <c r="C692" s="46" t="s">
        <v>2</v>
      </c>
      <c r="D692" s="46" t="s">
        <v>114</v>
      </c>
      <c r="E692" s="46" t="s">
        <v>115</v>
      </c>
      <c r="F692" s="46" t="s">
        <v>42</v>
      </c>
    </row>
    <row r="693" spans="1:6" x14ac:dyDescent="0.25">
      <c r="A693" s="47">
        <v>551358.51765399997</v>
      </c>
      <c r="B693" s="46" t="s">
        <v>107</v>
      </c>
      <c r="C693" s="46" t="s">
        <v>4</v>
      </c>
      <c r="D693" s="46" t="s">
        <v>114</v>
      </c>
      <c r="E693" s="46" t="s">
        <v>115</v>
      </c>
      <c r="F693" s="46" t="s">
        <v>42</v>
      </c>
    </row>
    <row r="694" spans="1:6" x14ac:dyDescent="0.25">
      <c r="A694" s="47">
        <v>1392060.3460599999</v>
      </c>
      <c r="B694" s="46" t="s">
        <v>107</v>
      </c>
      <c r="C694" s="46" t="s">
        <v>4</v>
      </c>
      <c r="D694" s="46" t="s">
        <v>114</v>
      </c>
      <c r="E694" s="46" t="s">
        <v>115</v>
      </c>
      <c r="F694" s="46" t="s">
        <v>42</v>
      </c>
    </row>
    <row r="695" spans="1:6" x14ac:dyDescent="0.25">
      <c r="A695" s="47">
        <v>4538336.3233000003</v>
      </c>
      <c r="B695" s="46" t="s">
        <v>107</v>
      </c>
      <c r="C695" s="46" t="s">
        <v>4</v>
      </c>
      <c r="D695" s="46" t="s">
        <v>114</v>
      </c>
      <c r="E695" s="46" t="s">
        <v>115</v>
      </c>
      <c r="F695" s="46" t="s">
        <v>42</v>
      </c>
    </row>
    <row r="696" spans="1:6" x14ac:dyDescent="0.25">
      <c r="A696" s="47">
        <v>574932.95308400004</v>
      </c>
      <c r="B696" s="46" t="s">
        <v>107</v>
      </c>
      <c r="C696" s="46" t="s">
        <v>4</v>
      </c>
      <c r="D696" s="46" t="s">
        <v>114</v>
      </c>
      <c r="E696" s="46" t="s">
        <v>115</v>
      </c>
      <c r="F696" s="46" t="s">
        <v>42</v>
      </c>
    </row>
    <row r="697" spans="1:6" x14ac:dyDescent="0.25">
      <c r="A697" s="47">
        <v>16740.6315731</v>
      </c>
      <c r="B697" s="46" t="s">
        <v>107</v>
      </c>
      <c r="C697" s="46" t="s">
        <v>5</v>
      </c>
      <c r="D697" s="46" t="s">
        <v>114</v>
      </c>
      <c r="E697" s="46" t="s">
        <v>115</v>
      </c>
      <c r="F697" s="46" t="s">
        <v>42</v>
      </c>
    </row>
    <row r="698" spans="1:6" x14ac:dyDescent="0.25">
      <c r="A698" s="47">
        <v>2141367.8273</v>
      </c>
      <c r="B698" s="46" t="s">
        <v>107</v>
      </c>
      <c r="C698" s="46" t="s">
        <v>6</v>
      </c>
      <c r="D698" s="46" t="s">
        <v>114</v>
      </c>
      <c r="E698" s="46" t="s">
        <v>115</v>
      </c>
      <c r="F698" s="46" t="s">
        <v>42</v>
      </c>
    </row>
    <row r="699" spans="1:6" x14ac:dyDescent="0.25">
      <c r="A699" s="47">
        <v>325299.032703</v>
      </c>
      <c r="B699" s="46" t="s">
        <v>107</v>
      </c>
      <c r="C699" s="46" t="s">
        <v>5</v>
      </c>
      <c r="D699" s="46" t="s">
        <v>114</v>
      </c>
      <c r="E699" s="46" t="s">
        <v>115</v>
      </c>
      <c r="F699" s="46" t="s">
        <v>42</v>
      </c>
    </row>
    <row r="700" spans="1:6" x14ac:dyDescent="0.25">
      <c r="A700" s="47">
        <v>1475268.22401</v>
      </c>
      <c r="B700" s="46" t="s">
        <v>107</v>
      </c>
      <c r="C700" s="46" t="s">
        <v>4</v>
      </c>
      <c r="D700" s="46" t="s">
        <v>114</v>
      </c>
      <c r="E700" s="46" t="s">
        <v>115</v>
      </c>
      <c r="F700" s="46" t="s">
        <v>42</v>
      </c>
    </row>
    <row r="701" spans="1:6" x14ac:dyDescent="0.25">
      <c r="A701" s="47">
        <v>2939248.2158400002</v>
      </c>
      <c r="B701" s="46" t="s">
        <v>107</v>
      </c>
      <c r="C701" s="46" t="s">
        <v>5</v>
      </c>
      <c r="D701" s="46" t="s">
        <v>114</v>
      </c>
      <c r="E701" s="46" t="s">
        <v>115</v>
      </c>
      <c r="F701" s="46" t="s">
        <v>42</v>
      </c>
    </row>
    <row r="702" spans="1:6" x14ac:dyDescent="0.25">
      <c r="A702" s="47">
        <v>439455.370597</v>
      </c>
      <c r="B702" s="46" t="s">
        <v>107</v>
      </c>
      <c r="C702" s="46" t="s">
        <v>14</v>
      </c>
      <c r="D702" s="46" t="s">
        <v>114</v>
      </c>
      <c r="E702" s="46" t="s">
        <v>115</v>
      </c>
      <c r="F702" s="46" t="s">
        <v>42</v>
      </c>
    </row>
    <row r="703" spans="1:6" x14ac:dyDescent="0.25">
      <c r="A703" s="47">
        <v>1574913.44356</v>
      </c>
      <c r="B703" s="46" t="s">
        <v>107</v>
      </c>
      <c r="C703" s="46" t="s">
        <v>5</v>
      </c>
      <c r="D703" s="46" t="s">
        <v>114</v>
      </c>
      <c r="E703" s="46" t="s">
        <v>115</v>
      </c>
      <c r="F703" s="46" t="s">
        <v>42</v>
      </c>
    </row>
    <row r="704" spans="1:6" x14ac:dyDescent="0.25">
      <c r="A704" s="47">
        <v>204268.21567000001</v>
      </c>
      <c r="B704" s="46" t="s">
        <v>107</v>
      </c>
      <c r="C704" s="46" t="s">
        <v>5</v>
      </c>
      <c r="D704" s="46" t="s">
        <v>114</v>
      </c>
      <c r="E704" s="46" t="s">
        <v>115</v>
      </c>
      <c r="F704" s="46" t="s">
        <v>42</v>
      </c>
    </row>
    <row r="705" spans="1:6" x14ac:dyDescent="0.25">
      <c r="A705" s="47">
        <v>234345.43552200001</v>
      </c>
      <c r="B705" s="46" t="s">
        <v>107</v>
      </c>
      <c r="C705" s="46" t="s">
        <v>5</v>
      </c>
      <c r="D705" s="46" t="s">
        <v>114</v>
      </c>
      <c r="E705" s="46" t="s">
        <v>115</v>
      </c>
      <c r="F705" s="46" t="s">
        <v>42</v>
      </c>
    </row>
    <row r="706" spans="1:6" x14ac:dyDescent="0.25">
      <c r="A706" s="47">
        <v>231580.310405</v>
      </c>
      <c r="B706" s="46" t="s">
        <v>107</v>
      </c>
      <c r="C706" s="46" t="s">
        <v>5</v>
      </c>
      <c r="D706" s="46" t="s">
        <v>114</v>
      </c>
      <c r="E706" s="46" t="s">
        <v>115</v>
      </c>
      <c r="F706" s="46" t="s">
        <v>42</v>
      </c>
    </row>
    <row r="707" spans="1:6" x14ac:dyDescent="0.25">
      <c r="A707" s="47">
        <v>205319.12830000001</v>
      </c>
      <c r="B707" s="46" t="s">
        <v>107</v>
      </c>
      <c r="C707" s="46" t="s">
        <v>5</v>
      </c>
      <c r="D707" s="46" t="s">
        <v>114</v>
      </c>
      <c r="E707" s="46" t="s">
        <v>115</v>
      </c>
      <c r="F707" s="46" t="s">
        <v>42</v>
      </c>
    </row>
    <row r="708" spans="1:6" x14ac:dyDescent="0.25">
      <c r="A708" s="47">
        <v>376065.66142700001</v>
      </c>
      <c r="B708" s="46" t="s">
        <v>107</v>
      </c>
      <c r="C708" s="46" t="s">
        <v>5</v>
      </c>
      <c r="D708" s="46" t="s">
        <v>114</v>
      </c>
      <c r="E708" s="46" t="s">
        <v>115</v>
      </c>
      <c r="F708" s="46" t="s">
        <v>42</v>
      </c>
    </row>
    <row r="709" spans="1:6" x14ac:dyDescent="0.25">
      <c r="A709" s="47">
        <v>10153745.178200001</v>
      </c>
      <c r="B709" s="46" t="s">
        <v>107</v>
      </c>
      <c r="C709" s="46" t="s">
        <v>15</v>
      </c>
      <c r="D709" s="46" t="s">
        <v>114</v>
      </c>
      <c r="E709" s="46" t="s">
        <v>115</v>
      </c>
      <c r="F709" s="46" t="s">
        <v>42</v>
      </c>
    </row>
    <row r="710" spans="1:6" x14ac:dyDescent="0.25">
      <c r="A710" s="47">
        <v>166724.765854</v>
      </c>
      <c r="B710" s="46" t="s">
        <v>107</v>
      </c>
      <c r="C710" s="46" t="s">
        <v>5</v>
      </c>
      <c r="D710" s="46" t="s">
        <v>114</v>
      </c>
      <c r="E710" s="46" t="s">
        <v>115</v>
      </c>
      <c r="F710" s="46" t="s">
        <v>42</v>
      </c>
    </row>
    <row r="711" spans="1:6" x14ac:dyDescent="0.25">
      <c r="A711" s="47">
        <v>29602.130875499999</v>
      </c>
      <c r="B711" s="46" t="s">
        <v>107</v>
      </c>
      <c r="C711" s="46" t="s">
        <v>4</v>
      </c>
      <c r="D711" s="46" t="s">
        <v>114</v>
      </c>
      <c r="E711" s="46" t="s">
        <v>115</v>
      </c>
      <c r="F711" s="46" t="s">
        <v>42</v>
      </c>
    </row>
    <row r="712" spans="1:6" x14ac:dyDescent="0.25">
      <c r="A712" s="47">
        <v>122964.760369</v>
      </c>
      <c r="B712" s="46" t="s">
        <v>107</v>
      </c>
      <c r="C712" s="46" t="s">
        <v>4</v>
      </c>
      <c r="D712" s="46" t="s">
        <v>114</v>
      </c>
      <c r="E712" s="46" t="s">
        <v>115</v>
      </c>
      <c r="F712" s="46" t="s">
        <v>42</v>
      </c>
    </row>
    <row r="713" spans="1:6" x14ac:dyDescent="0.25">
      <c r="A713" s="47">
        <v>31400.448867399999</v>
      </c>
      <c r="B713" s="46" t="s">
        <v>107</v>
      </c>
      <c r="C713" s="46" t="s">
        <v>15</v>
      </c>
      <c r="D713" s="46" t="s">
        <v>114</v>
      </c>
      <c r="E713" s="46" t="s">
        <v>115</v>
      </c>
      <c r="F713" s="46" t="s">
        <v>42</v>
      </c>
    </row>
    <row r="714" spans="1:6" x14ac:dyDescent="0.25">
      <c r="A714" s="47">
        <v>177299.30377100001</v>
      </c>
      <c r="B714" s="46" t="s">
        <v>107</v>
      </c>
      <c r="C714" s="46" t="s">
        <v>4</v>
      </c>
      <c r="D714" s="46" t="s">
        <v>114</v>
      </c>
      <c r="E714" s="46" t="s">
        <v>115</v>
      </c>
      <c r="F714" s="46" t="s">
        <v>42</v>
      </c>
    </row>
    <row r="715" spans="1:6" x14ac:dyDescent="0.25">
      <c r="A715" s="47">
        <v>2956681.2404800002</v>
      </c>
      <c r="B715" s="46" t="s">
        <v>107</v>
      </c>
      <c r="C715" s="46" t="s">
        <v>4</v>
      </c>
      <c r="D715" s="46" t="s">
        <v>114</v>
      </c>
      <c r="E715" s="46" t="s">
        <v>115</v>
      </c>
      <c r="F715" s="46" t="s">
        <v>42</v>
      </c>
    </row>
    <row r="716" spans="1:6" x14ac:dyDescent="0.25">
      <c r="A716" s="47">
        <v>101361.412155</v>
      </c>
      <c r="B716" s="46" t="s">
        <v>107</v>
      </c>
      <c r="C716" s="46" t="s">
        <v>5</v>
      </c>
      <c r="D716" s="46" t="s">
        <v>114</v>
      </c>
      <c r="E716" s="46" t="s">
        <v>115</v>
      </c>
      <c r="F716" s="46" t="s">
        <v>42</v>
      </c>
    </row>
    <row r="717" spans="1:6" x14ac:dyDescent="0.25">
      <c r="A717" s="47">
        <v>372052.94841800001</v>
      </c>
      <c r="B717" s="46" t="s">
        <v>107</v>
      </c>
      <c r="C717" s="46" t="s">
        <v>4</v>
      </c>
      <c r="D717" s="46" t="s">
        <v>114</v>
      </c>
      <c r="E717" s="46" t="s">
        <v>115</v>
      </c>
      <c r="F717" s="46" t="s">
        <v>42</v>
      </c>
    </row>
    <row r="718" spans="1:6" x14ac:dyDescent="0.25">
      <c r="A718" s="47">
        <v>155679.928702</v>
      </c>
      <c r="B718" s="46" t="s">
        <v>107</v>
      </c>
      <c r="C718" s="46" t="s">
        <v>5</v>
      </c>
      <c r="D718" s="46" t="s">
        <v>114</v>
      </c>
      <c r="E718" s="46" t="s">
        <v>115</v>
      </c>
      <c r="F718" s="46" t="s">
        <v>42</v>
      </c>
    </row>
    <row r="719" spans="1:6" x14ac:dyDescent="0.25">
      <c r="A719" s="47">
        <v>231365.789303</v>
      </c>
      <c r="B719" s="46" t="s">
        <v>107</v>
      </c>
      <c r="C719" s="46" t="s">
        <v>5</v>
      </c>
      <c r="D719" s="46" t="s">
        <v>114</v>
      </c>
      <c r="E719" s="46" t="s">
        <v>115</v>
      </c>
      <c r="F719" s="46" t="s">
        <v>42</v>
      </c>
    </row>
    <row r="720" spans="1:6" x14ac:dyDescent="0.25">
      <c r="A720" s="47">
        <v>151959.03512300001</v>
      </c>
      <c r="B720" s="46" t="s">
        <v>107</v>
      </c>
      <c r="C720" s="46" t="s">
        <v>4</v>
      </c>
      <c r="D720" s="46" t="s">
        <v>114</v>
      </c>
      <c r="E720" s="46" t="s">
        <v>115</v>
      </c>
      <c r="F720" s="46" t="s">
        <v>42</v>
      </c>
    </row>
    <row r="721" spans="1:6" x14ac:dyDescent="0.25">
      <c r="A721" s="47">
        <v>31178.662194600001</v>
      </c>
      <c r="B721" s="46" t="s">
        <v>107</v>
      </c>
      <c r="C721" s="46" t="s">
        <v>4</v>
      </c>
      <c r="D721" s="46" t="s">
        <v>114</v>
      </c>
      <c r="E721" s="46" t="s">
        <v>115</v>
      </c>
      <c r="F721" s="46" t="s">
        <v>42</v>
      </c>
    </row>
    <row r="722" spans="1:6" x14ac:dyDescent="0.25">
      <c r="A722" s="47">
        <v>10031691.829500001</v>
      </c>
      <c r="B722" s="46" t="s">
        <v>107</v>
      </c>
      <c r="C722" s="46" t="s">
        <v>15</v>
      </c>
      <c r="D722" s="46" t="s">
        <v>114</v>
      </c>
      <c r="E722" s="46" t="s">
        <v>115</v>
      </c>
      <c r="F722" s="46" t="s">
        <v>42</v>
      </c>
    </row>
    <row r="723" spans="1:6" x14ac:dyDescent="0.25">
      <c r="A723" s="47">
        <v>497105.27250999998</v>
      </c>
      <c r="B723" s="46" t="s">
        <v>107</v>
      </c>
      <c r="C723" s="46" t="s">
        <v>1</v>
      </c>
      <c r="D723" s="46" t="s">
        <v>114</v>
      </c>
      <c r="E723" s="46" t="s">
        <v>115</v>
      </c>
      <c r="F723" s="46" t="s">
        <v>42</v>
      </c>
    </row>
    <row r="724" spans="1:6" x14ac:dyDescent="0.25">
      <c r="A724" s="47">
        <v>3526346.8541000001</v>
      </c>
      <c r="B724" s="46" t="s">
        <v>107</v>
      </c>
      <c r="C724" s="46" t="s">
        <v>4</v>
      </c>
      <c r="D724" s="46" t="s">
        <v>114</v>
      </c>
      <c r="E724" s="46" t="s">
        <v>115</v>
      </c>
      <c r="F724" s="46" t="s">
        <v>42</v>
      </c>
    </row>
    <row r="725" spans="1:6" x14ac:dyDescent="0.25">
      <c r="A725" s="47">
        <v>105855.009995</v>
      </c>
      <c r="B725" s="46" t="s">
        <v>107</v>
      </c>
      <c r="C725" s="46" t="s">
        <v>4</v>
      </c>
      <c r="D725" s="46" t="s">
        <v>114</v>
      </c>
      <c r="E725" s="46" t="s">
        <v>115</v>
      </c>
      <c r="F725" s="46" t="s">
        <v>42</v>
      </c>
    </row>
    <row r="726" spans="1:6" x14ac:dyDescent="0.25">
      <c r="A726" s="47">
        <v>1191688.0576500001</v>
      </c>
      <c r="B726" s="46" t="s">
        <v>107</v>
      </c>
      <c r="C726" s="46" t="s">
        <v>2</v>
      </c>
      <c r="D726" s="46" t="s">
        <v>114</v>
      </c>
      <c r="E726" s="46" t="s">
        <v>115</v>
      </c>
      <c r="F726" s="46" t="s">
        <v>42</v>
      </c>
    </row>
    <row r="727" spans="1:6" x14ac:dyDescent="0.25">
      <c r="A727" s="47">
        <v>7132.4420716699997</v>
      </c>
      <c r="B727" s="46" t="s">
        <v>107</v>
      </c>
      <c r="C727" s="46" t="s">
        <v>15</v>
      </c>
      <c r="D727" s="46" t="s">
        <v>114</v>
      </c>
      <c r="E727" s="46" t="s">
        <v>115</v>
      </c>
      <c r="F727" s="46" t="s">
        <v>42</v>
      </c>
    </row>
    <row r="728" spans="1:6" x14ac:dyDescent="0.25">
      <c r="A728" s="47">
        <v>1435800.0238699999</v>
      </c>
      <c r="B728" s="46" t="s">
        <v>107</v>
      </c>
      <c r="C728" s="46" t="s">
        <v>15</v>
      </c>
      <c r="D728" s="46" t="s">
        <v>114</v>
      </c>
      <c r="E728" s="46" t="s">
        <v>115</v>
      </c>
      <c r="F728" s="46" t="s">
        <v>42</v>
      </c>
    </row>
    <row r="729" spans="1:6" x14ac:dyDescent="0.25">
      <c r="A729" s="47">
        <v>39030.131515000001</v>
      </c>
      <c r="B729" s="46" t="s">
        <v>107</v>
      </c>
      <c r="C729" s="46" t="s">
        <v>4</v>
      </c>
      <c r="D729" s="46" t="s">
        <v>114</v>
      </c>
      <c r="E729" s="46" t="s">
        <v>115</v>
      </c>
      <c r="F729" s="46" t="s">
        <v>42</v>
      </c>
    </row>
    <row r="730" spans="1:6" x14ac:dyDescent="0.25">
      <c r="A730" s="47">
        <v>38152.282914700001</v>
      </c>
      <c r="B730" s="46" t="s">
        <v>107</v>
      </c>
      <c r="C730" s="46" t="s">
        <v>4</v>
      </c>
      <c r="D730" s="46" t="s">
        <v>114</v>
      </c>
      <c r="E730" s="46" t="s">
        <v>115</v>
      </c>
      <c r="F730" s="46" t="s">
        <v>42</v>
      </c>
    </row>
    <row r="731" spans="1:6" x14ac:dyDescent="0.25">
      <c r="A731" s="47">
        <v>870134.582436</v>
      </c>
      <c r="B731" s="46" t="s">
        <v>107</v>
      </c>
      <c r="C731" s="46" t="s">
        <v>4</v>
      </c>
      <c r="D731" s="46" t="s">
        <v>114</v>
      </c>
      <c r="E731" s="46" t="s">
        <v>115</v>
      </c>
      <c r="F731" s="46" t="s">
        <v>42</v>
      </c>
    </row>
    <row r="732" spans="1:6" x14ac:dyDescent="0.25">
      <c r="A732" s="47">
        <v>17273.949915100002</v>
      </c>
      <c r="B732" s="46" t="s">
        <v>107</v>
      </c>
      <c r="C732" s="46" t="s">
        <v>4</v>
      </c>
      <c r="D732" s="46" t="s">
        <v>114</v>
      </c>
      <c r="E732" s="46" t="s">
        <v>115</v>
      </c>
      <c r="F732" s="46" t="s">
        <v>42</v>
      </c>
    </row>
    <row r="733" spans="1:6" x14ac:dyDescent="0.25">
      <c r="A733" s="47">
        <v>6202274.2590199998</v>
      </c>
      <c r="B733" s="46" t="s">
        <v>107</v>
      </c>
      <c r="C733" s="46" t="s">
        <v>4</v>
      </c>
      <c r="D733" s="46" t="s">
        <v>114</v>
      </c>
      <c r="E733" s="46" t="s">
        <v>115</v>
      </c>
      <c r="F733" s="46" t="s">
        <v>42</v>
      </c>
    </row>
    <row r="734" spans="1:6" x14ac:dyDescent="0.25">
      <c r="A734" s="47">
        <v>81339.139330799997</v>
      </c>
      <c r="B734" s="46" t="s">
        <v>107</v>
      </c>
      <c r="C734" s="46" t="s">
        <v>5</v>
      </c>
      <c r="D734" s="46" t="s">
        <v>114</v>
      </c>
      <c r="E734" s="46" t="s">
        <v>115</v>
      </c>
      <c r="F734" s="46" t="s">
        <v>42</v>
      </c>
    </row>
    <row r="735" spans="1:6" x14ac:dyDescent="0.25">
      <c r="A735" s="47">
        <v>125381.850191</v>
      </c>
      <c r="B735" s="46" t="s">
        <v>107</v>
      </c>
      <c r="C735" s="46" t="s">
        <v>4</v>
      </c>
      <c r="D735" s="46" t="s">
        <v>114</v>
      </c>
      <c r="E735" s="46" t="s">
        <v>115</v>
      </c>
      <c r="F735" s="46" t="s">
        <v>42</v>
      </c>
    </row>
    <row r="736" spans="1:6" x14ac:dyDescent="0.25">
      <c r="A736" s="47">
        <v>471684.687676</v>
      </c>
      <c r="B736" s="46" t="s">
        <v>107</v>
      </c>
      <c r="C736" s="46" t="s">
        <v>4</v>
      </c>
      <c r="D736" s="46" t="s">
        <v>114</v>
      </c>
      <c r="E736" s="46" t="s">
        <v>115</v>
      </c>
      <c r="F736" s="46" t="s">
        <v>42</v>
      </c>
    </row>
    <row r="737" spans="1:6" x14ac:dyDescent="0.25">
      <c r="A737" s="47">
        <v>1238073.0621</v>
      </c>
      <c r="B737" s="46" t="s">
        <v>107</v>
      </c>
      <c r="C737" s="46" t="s">
        <v>5</v>
      </c>
      <c r="D737" s="46" t="s">
        <v>114</v>
      </c>
      <c r="E737" s="46" t="s">
        <v>115</v>
      </c>
      <c r="F737" s="46" t="s">
        <v>42</v>
      </c>
    </row>
    <row r="738" spans="1:6" x14ac:dyDescent="0.25">
      <c r="A738" s="47">
        <v>67981.554988200005</v>
      </c>
      <c r="B738" s="46" t="s">
        <v>107</v>
      </c>
      <c r="C738" s="46" t="s">
        <v>5</v>
      </c>
      <c r="D738" s="46" t="s">
        <v>114</v>
      </c>
      <c r="E738" s="46" t="s">
        <v>115</v>
      </c>
      <c r="F738" s="46" t="s">
        <v>42</v>
      </c>
    </row>
    <row r="739" spans="1:6" x14ac:dyDescent="0.25">
      <c r="A739" s="47">
        <v>32866.864253</v>
      </c>
      <c r="B739" s="46" t="s">
        <v>107</v>
      </c>
      <c r="C739" s="46" t="s">
        <v>5</v>
      </c>
      <c r="D739" s="46" t="s">
        <v>114</v>
      </c>
      <c r="E739" s="46" t="s">
        <v>115</v>
      </c>
      <c r="F739" s="46" t="s">
        <v>42</v>
      </c>
    </row>
    <row r="740" spans="1:6" x14ac:dyDescent="0.25">
      <c r="A740" s="47">
        <v>17517768.754799999</v>
      </c>
      <c r="B740" s="46" t="s">
        <v>107</v>
      </c>
      <c r="C740" s="46" t="s">
        <v>15</v>
      </c>
      <c r="D740" s="46" t="s">
        <v>114</v>
      </c>
      <c r="E740" s="46" t="s">
        <v>115</v>
      </c>
      <c r="F740" s="46" t="s">
        <v>42</v>
      </c>
    </row>
    <row r="741" spans="1:6" x14ac:dyDescent="0.25">
      <c r="A741" s="47">
        <v>271737.44127299997</v>
      </c>
      <c r="B741" s="46" t="s">
        <v>107</v>
      </c>
      <c r="C741" s="46" t="s">
        <v>5</v>
      </c>
      <c r="D741" s="46" t="s">
        <v>114</v>
      </c>
      <c r="E741" s="46" t="s">
        <v>115</v>
      </c>
      <c r="F741" s="46" t="s">
        <v>42</v>
      </c>
    </row>
    <row r="742" spans="1:6" x14ac:dyDescent="0.25">
      <c r="A742" s="47">
        <v>12082.425891000001</v>
      </c>
      <c r="B742" s="46" t="s">
        <v>107</v>
      </c>
      <c r="C742" s="46" t="s">
        <v>4</v>
      </c>
      <c r="D742" s="46" t="s">
        <v>114</v>
      </c>
      <c r="E742" s="46" t="s">
        <v>115</v>
      </c>
      <c r="F742" s="46" t="s">
        <v>42</v>
      </c>
    </row>
    <row r="743" spans="1:6" x14ac:dyDescent="0.25">
      <c r="A743" s="47">
        <v>51647.888683600002</v>
      </c>
      <c r="B743" s="46" t="s">
        <v>107</v>
      </c>
      <c r="C743" s="46" t="s">
        <v>12</v>
      </c>
      <c r="D743" s="46" t="s">
        <v>114</v>
      </c>
      <c r="E743" s="46" t="s">
        <v>115</v>
      </c>
      <c r="F743" s="46" t="s">
        <v>42</v>
      </c>
    </row>
    <row r="744" spans="1:6" x14ac:dyDescent="0.25">
      <c r="A744" s="47">
        <v>122503.87437200001</v>
      </c>
      <c r="B744" s="46" t="s">
        <v>107</v>
      </c>
      <c r="C744" s="46" t="s">
        <v>10</v>
      </c>
      <c r="D744" s="46" t="s">
        <v>114</v>
      </c>
      <c r="E744" s="46" t="s">
        <v>115</v>
      </c>
      <c r="F744" s="46" t="s">
        <v>42</v>
      </c>
    </row>
    <row r="745" spans="1:6" x14ac:dyDescent="0.25">
      <c r="A745" s="47">
        <v>21316.2321916</v>
      </c>
      <c r="B745" s="46" t="s">
        <v>107</v>
      </c>
      <c r="C745" s="46" t="s">
        <v>14</v>
      </c>
      <c r="D745" s="46" t="s">
        <v>114</v>
      </c>
      <c r="E745" s="46" t="s">
        <v>115</v>
      </c>
      <c r="F745" s="46" t="s">
        <v>42</v>
      </c>
    </row>
    <row r="746" spans="1:6" x14ac:dyDescent="0.25">
      <c r="A746" s="47">
        <v>3764.6183841500001</v>
      </c>
      <c r="B746" s="46" t="s">
        <v>107</v>
      </c>
      <c r="C746" s="46" t="s">
        <v>14</v>
      </c>
      <c r="D746" s="46" t="s">
        <v>114</v>
      </c>
      <c r="E746" s="46" t="s">
        <v>115</v>
      </c>
      <c r="F746" s="46" t="s">
        <v>42</v>
      </c>
    </row>
    <row r="747" spans="1:6" x14ac:dyDescent="0.25">
      <c r="A747" s="47">
        <v>4113.2276624100004</v>
      </c>
      <c r="B747" s="46" t="s">
        <v>107</v>
      </c>
      <c r="C747" s="46" t="s">
        <v>14</v>
      </c>
      <c r="D747" s="46" t="s">
        <v>114</v>
      </c>
      <c r="E747" s="46" t="s">
        <v>115</v>
      </c>
      <c r="F747" s="46" t="s">
        <v>42</v>
      </c>
    </row>
    <row r="748" spans="1:6" x14ac:dyDescent="0.25">
      <c r="A748" s="47">
        <v>41999.0291469</v>
      </c>
      <c r="B748" s="46" t="s">
        <v>107</v>
      </c>
      <c r="C748" s="46" t="s">
        <v>14</v>
      </c>
      <c r="D748" s="46" t="s">
        <v>114</v>
      </c>
      <c r="E748" s="46" t="s">
        <v>115</v>
      </c>
      <c r="F748" s="46" t="s">
        <v>42</v>
      </c>
    </row>
    <row r="749" spans="1:6" x14ac:dyDescent="0.25">
      <c r="A749" s="47">
        <v>6746.0342951399998</v>
      </c>
      <c r="B749" s="46" t="s">
        <v>107</v>
      </c>
      <c r="C749" s="46" t="s">
        <v>14</v>
      </c>
      <c r="D749" s="46" t="s">
        <v>114</v>
      </c>
      <c r="E749" s="46" t="s">
        <v>115</v>
      </c>
      <c r="F749" s="46" t="s">
        <v>42</v>
      </c>
    </row>
    <row r="750" spans="1:6" x14ac:dyDescent="0.25">
      <c r="A750" s="47">
        <v>90371.447245200005</v>
      </c>
      <c r="B750" s="46" t="s">
        <v>107</v>
      </c>
      <c r="C750" s="46" t="s">
        <v>14</v>
      </c>
      <c r="D750" s="46" t="s">
        <v>114</v>
      </c>
      <c r="E750" s="46" t="s">
        <v>115</v>
      </c>
      <c r="F750" s="46" t="s">
        <v>42</v>
      </c>
    </row>
    <row r="751" spans="1:6" x14ac:dyDescent="0.25">
      <c r="A751" s="47">
        <v>19009.189503000001</v>
      </c>
      <c r="B751" s="46" t="s">
        <v>107</v>
      </c>
      <c r="C751" s="46" t="s">
        <v>1</v>
      </c>
      <c r="D751" s="46" t="s">
        <v>114</v>
      </c>
      <c r="E751" s="46" t="s">
        <v>115</v>
      </c>
      <c r="F751" s="46" t="s">
        <v>42</v>
      </c>
    </row>
    <row r="752" spans="1:6" x14ac:dyDescent="0.25">
      <c r="A752" s="47">
        <v>2693574.6238199999</v>
      </c>
      <c r="B752" s="46" t="s">
        <v>107</v>
      </c>
      <c r="C752" s="46" t="s">
        <v>9</v>
      </c>
      <c r="D752" s="46" t="s">
        <v>114</v>
      </c>
      <c r="E752" s="46" t="s">
        <v>115</v>
      </c>
      <c r="F752" s="46" t="s">
        <v>42</v>
      </c>
    </row>
    <row r="753" spans="1:6" x14ac:dyDescent="0.25">
      <c r="A753" s="47">
        <v>291416.16002200003</v>
      </c>
      <c r="B753" s="46" t="s">
        <v>107</v>
      </c>
      <c r="C753" s="46" t="s">
        <v>9</v>
      </c>
      <c r="D753" s="46" t="s">
        <v>114</v>
      </c>
      <c r="E753" s="46" t="s">
        <v>115</v>
      </c>
      <c r="F753" s="46" t="s">
        <v>42</v>
      </c>
    </row>
    <row r="754" spans="1:6" x14ac:dyDescent="0.25">
      <c r="A754" s="47">
        <v>848915.61408800003</v>
      </c>
      <c r="B754" s="46" t="s">
        <v>107</v>
      </c>
      <c r="C754" s="46" t="s">
        <v>9</v>
      </c>
      <c r="D754" s="46" t="s">
        <v>114</v>
      </c>
      <c r="E754" s="46" t="s">
        <v>115</v>
      </c>
      <c r="F754" s="46" t="s">
        <v>42</v>
      </c>
    </row>
    <row r="755" spans="1:6" x14ac:dyDescent="0.25">
      <c r="A755" s="47">
        <v>42348.066470600003</v>
      </c>
      <c r="B755" s="46" t="s">
        <v>107</v>
      </c>
      <c r="C755" s="46" t="s">
        <v>14</v>
      </c>
      <c r="D755" s="46" t="s">
        <v>114</v>
      </c>
      <c r="E755" s="46" t="s">
        <v>115</v>
      </c>
      <c r="F755" s="46" t="s">
        <v>42</v>
      </c>
    </row>
    <row r="756" spans="1:6" x14ac:dyDescent="0.25">
      <c r="A756" s="47">
        <v>164355.60089500001</v>
      </c>
      <c r="B756" s="46" t="s">
        <v>107</v>
      </c>
      <c r="C756" s="46" t="s">
        <v>14</v>
      </c>
      <c r="D756" s="46" t="s">
        <v>114</v>
      </c>
      <c r="E756" s="46" t="s">
        <v>115</v>
      </c>
      <c r="F756" s="46" t="s">
        <v>42</v>
      </c>
    </row>
    <row r="757" spans="1:6" x14ac:dyDescent="0.25">
      <c r="A757" s="47">
        <v>25390776.961800002</v>
      </c>
      <c r="B757" s="46" t="s">
        <v>107</v>
      </c>
      <c r="C757" s="46" t="s">
        <v>4</v>
      </c>
      <c r="D757" s="46" t="s">
        <v>114</v>
      </c>
      <c r="E757" s="46" t="s">
        <v>115</v>
      </c>
      <c r="F757" s="46" t="s">
        <v>42</v>
      </c>
    </row>
    <row r="758" spans="1:6" x14ac:dyDescent="0.25">
      <c r="A758" s="47">
        <v>1575.4069574600001</v>
      </c>
      <c r="B758" s="46" t="s">
        <v>107</v>
      </c>
      <c r="C758" s="46" t="s">
        <v>15</v>
      </c>
      <c r="D758" s="46" t="s">
        <v>114</v>
      </c>
      <c r="E758" s="46" t="s">
        <v>115</v>
      </c>
      <c r="F758" s="46" t="s">
        <v>42</v>
      </c>
    </row>
    <row r="759" spans="1:6" x14ac:dyDescent="0.25">
      <c r="A759" s="47">
        <v>11074.5568076</v>
      </c>
      <c r="B759" s="46" t="s">
        <v>107</v>
      </c>
      <c r="C759" s="46" t="s">
        <v>12</v>
      </c>
      <c r="D759" s="46" t="s">
        <v>114</v>
      </c>
      <c r="E759" s="46" t="s">
        <v>115</v>
      </c>
      <c r="F759" s="46" t="s">
        <v>42</v>
      </c>
    </row>
    <row r="760" spans="1:6" x14ac:dyDescent="0.25">
      <c r="A760" s="47">
        <v>27828.656824000002</v>
      </c>
      <c r="B760" s="46" t="s">
        <v>107</v>
      </c>
      <c r="C760" s="46" t="s">
        <v>14</v>
      </c>
      <c r="D760" s="46" t="s">
        <v>114</v>
      </c>
      <c r="E760" s="46" t="s">
        <v>115</v>
      </c>
      <c r="F760" s="46" t="s">
        <v>41</v>
      </c>
    </row>
    <row r="761" spans="1:6" x14ac:dyDescent="0.25">
      <c r="A761" s="47">
        <v>250329.63168399999</v>
      </c>
      <c r="B761" s="46" t="s">
        <v>107</v>
      </c>
      <c r="C761" s="46" t="s">
        <v>14</v>
      </c>
      <c r="D761" s="46" t="s">
        <v>114</v>
      </c>
      <c r="E761" s="46" t="s">
        <v>115</v>
      </c>
      <c r="F761" s="46" t="s">
        <v>41</v>
      </c>
    </row>
    <row r="762" spans="1:6" x14ac:dyDescent="0.25">
      <c r="A762" s="47">
        <v>361432.588498</v>
      </c>
      <c r="B762" s="46" t="s">
        <v>107</v>
      </c>
      <c r="C762" s="46" t="s">
        <v>4</v>
      </c>
      <c r="D762" s="46" t="s">
        <v>114</v>
      </c>
      <c r="E762" s="46" t="s">
        <v>115</v>
      </c>
      <c r="F762" s="46" t="s">
        <v>41</v>
      </c>
    </row>
    <row r="763" spans="1:6" x14ac:dyDescent="0.25">
      <c r="A763" s="47">
        <v>193496.082559</v>
      </c>
      <c r="B763" s="46" t="s">
        <v>107</v>
      </c>
      <c r="C763" s="46" t="s">
        <v>5</v>
      </c>
      <c r="D763" s="46" t="s">
        <v>114</v>
      </c>
      <c r="E763" s="46" t="s">
        <v>115</v>
      </c>
      <c r="F763" s="46" t="s">
        <v>41</v>
      </c>
    </row>
    <row r="764" spans="1:6" x14ac:dyDescent="0.25">
      <c r="A764" s="47">
        <v>44022.26571</v>
      </c>
      <c r="B764" s="46" t="s">
        <v>107</v>
      </c>
      <c r="C764" s="46" t="s">
        <v>5</v>
      </c>
      <c r="D764" s="46" t="s">
        <v>114</v>
      </c>
      <c r="E764" s="46" t="s">
        <v>115</v>
      </c>
      <c r="F764" s="46" t="s">
        <v>41</v>
      </c>
    </row>
    <row r="765" spans="1:6" x14ac:dyDescent="0.25">
      <c r="A765" s="47">
        <v>13412.004976300001</v>
      </c>
      <c r="B765" s="46" t="s">
        <v>107</v>
      </c>
      <c r="C765" s="46" t="s">
        <v>5</v>
      </c>
      <c r="D765" s="46" t="s">
        <v>114</v>
      </c>
      <c r="E765" s="46" t="s">
        <v>115</v>
      </c>
      <c r="F765" s="46" t="s">
        <v>41</v>
      </c>
    </row>
    <row r="766" spans="1:6" x14ac:dyDescent="0.25">
      <c r="A766" s="47">
        <v>43152.606781199996</v>
      </c>
      <c r="B766" s="46" t="s">
        <v>107</v>
      </c>
      <c r="C766" s="46" t="s">
        <v>4</v>
      </c>
      <c r="D766" s="46" t="s">
        <v>114</v>
      </c>
      <c r="E766" s="46" t="s">
        <v>115</v>
      </c>
      <c r="F766" s="46" t="s">
        <v>41</v>
      </c>
    </row>
    <row r="767" spans="1:6" x14ac:dyDescent="0.25">
      <c r="A767" s="47">
        <v>149980.753494</v>
      </c>
      <c r="B767" s="46" t="s">
        <v>107</v>
      </c>
      <c r="C767" s="46" t="s">
        <v>4</v>
      </c>
      <c r="D767" s="46" t="s">
        <v>114</v>
      </c>
      <c r="E767" s="46" t="s">
        <v>115</v>
      </c>
      <c r="F767" s="46" t="s">
        <v>41</v>
      </c>
    </row>
    <row r="768" spans="1:6" x14ac:dyDescent="0.25">
      <c r="A768" s="47">
        <v>7821.5565261700003</v>
      </c>
      <c r="B768" s="46" t="s">
        <v>107</v>
      </c>
      <c r="C768" s="46" t="s">
        <v>4</v>
      </c>
      <c r="D768" s="46" t="s">
        <v>114</v>
      </c>
      <c r="E768" s="46" t="s">
        <v>115</v>
      </c>
      <c r="F768" s="46" t="s">
        <v>41</v>
      </c>
    </row>
    <row r="769" spans="1:6" x14ac:dyDescent="0.25">
      <c r="A769" s="47">
        <v>28652.301592100001</v>
      </c>
      <c r="B769" s="46" t="s">
        <v>107</v>
      </c>
      <c r="C769" s="46" t="s">
        <v>4</v>
      </c>
      <c r="D769" s="46" t="s">
        <v>114</v>
      </c>
      <c r="E769" s="46" t="s">
        <v>115</v>
      </c>
      <c r="F769" s="46" t="s">
        <v>41</v>
      </c>
    </row>
    <row r="770" spans="1:6" x14ac:dyDescent="0.25">
      <c r="A770" s="47">
        <v>83066.428382600003</v>
      </c>
      <c r="B770" s="46" t="s">
        <v>107</v>
      </c>
      <c r="C770" s="46" t="s">
        <v>4</v>
      </c>
      <c r="D770" s="46" t="s">
        <v>114</v>
      </c>
      <c r="E770" s="46" t="s">
        <v>115</v>
      </c>
      <c r="F770" s="46" t="s">
        <v>41</v>
      </c>
    </row>
    <row r="771" spans="1:6" x14ac:dyDescent="0.25">
      <c r="A771" s="47">
        <v>915368.86421599996</v>
      </c>
      <c r="B771" s="46" t="s">
        <v>107</v>
      </c>
      <c r="C771" s="46" t="s">
        <v>4</v>
      </c>
      <c r="D771" s="46" t="s">
        <v>114</v>
      </c>
      <c r="E771" s="46" t="s">
        <v>115</v>
      </c>
      <c r="F771" s="46" t="s">
        <v>41</v>
      </c>
    </row>
    <row r="772" spans="1:6" x14ac:dyDescent="0.25">
      <c r="A772" s="47">
        <v>115036.829331</v>
      </c>
      <c r="B772" s="46" t="s">
        <v>107</v>
      </c>
      <c r="C772" s="46" t="s">
        <v>4</v>
      </c>
      <c r="D772" s="46" t="s">
        <v>114</v>
      </c>
      <c r="E772" s="46" t="s">
        <v>115</v>
      </c>
      <c r="F772" s="46" t="s">
        <v>41</v>
      </c>
    </row>
    <row r="773" spans="1:6" x14ac:dyDescent="0.25">
      <c r="A773" s="47">
        <v>167970.90920699999</v>
      </c>
      <c r="B773" s="46" t="s">
        <v>107</v>
      </c>
      <c r="C773" s="46" t="s">
        <v>4</v>
      </c>
      <c r="D773" s="46" t="s">
        <v>114</v>
      </c>
      <c r="E773" s="46" t="s">
        <v>115</v>
      </c>
      <c r="F773" s="46" t="s">
        <v>41</v>
      </c>
    </row>
    <row r="774" spans="1:6" x14ac:dyDescent="0.25">
      <c r="A774" s="47">
        <v>503105.49557199999</v>
      </c>
      <c r="B774" s="46" t="s">
        <v>107</v>
      </c>
      <c r="C774" s="46" t="s">
        <v>4</v>
      </c>
      <c r="D774" s="46" t="s">
        <v>114</v>
      </c>
      <c r="E774" s="46" t="s">
        <v>115</v>
      </c>
      <c r="F774" s="46" t="s">
        <v>41</v>
      </c>
    </row>
    <row r="775" spans="1:6" x14ac:dyDescent="0.25">
      <c r="A775" s="47">
        <v>17163.626801300001</v>
      </c>
      <c r="B775" s="46" t="s">
        <v>107</v>
      </c>
      <c r="C775" s="46" t="s">
        <v>4</v>
      </c>
      <c r="D775" s="46" t="s">
        <v>114</v>
      </c>
      <c r="E775" s="46" t="s">
        <v>115</v>
      </c>
      <c r="F775" s="46" t="s">
        <v>41</v>
      </c>
    </row>
    <row r="776" spans="1:6" x14ac:dyDescent="0.25">
      <c r="A776" s="47">
        <v>188491.75136200001</v>
      </c>
      <c r="B776" s="46" t="s">
        <v>107</v>
      </c>
      <c r="C776" s="46" t="s">
        <v>4</v>
      </c>
      <c r="D776" s="46" t="s">
        <v>114</v>
      </c>
      <c r="E776" s="46" t="s">
        <v>115</v>
      </c>
      <c r="F776" s="46" t="s">
        <v>41</v>
      </c>
    </row>
    <row r="777" spans="1:6" x14ac:dyDescent="0.25">
      <c r="A777" s="47">
        <v>34066.820548399999</v>
      </c>
      <c r="B777" s="46" t="s">
        <v>107</v>
      </c>
      <c r="C777" s="46" t="s">
        <v>4</v>
      </c>
      <c r="D777" s="46" t="s">
        <v>114</v>
      </c>
      <c r="E777" s="46" t="s">
        <v>115</v>
      </c>
      <c r="F777" s="46" t="s">
        <v>41</v>
      </c>
    </row>
    <row r="778" spans="1:6" x14ac:dyDescent="0.25">
      <c r="A778" s="47">
        <v>148485.338773</v>
      </c>
      <c r="B778" s="46" t="s">
        <v>107</v>
      </c>
      <c r="C778" s="46" t="s">
        <v>4</v>
      </c>
      <c r="D778" s="46" t="s">
        <v>114</v>
      </c>
      <c r="E778" s="46" t="s">
        <v>115</v>
      </c>
      <c r="F778" s="46" t="s">
        <v>41</v>
      </c>
    </row>
    <row r="779" spans="1:6" x14ac:dyDescent="0.25">
      <c r="A779" s="47">
        <v>2810190.9278699998</v>
      </c>
      <c r="B779" s="46" t="s">
        <v>107</v>
      </c>
      <c r="C779" s="46" t="s">
        <v>4</v>
      </c>
      <c r="D779" s="46" t="s">
        <v>114</v>
      </c>
      <c r="E779" s="46" t="s">
        <v>115</v>
      </c>
      <c r="F779" s="46" t="s">
        <v>41</v>
      </c>
    </row>
    <row r="780" spans="1:6" x14ac:dyDescent="0.25">
      <c r="A780" s="47">
        <v>474574.56660399999</v>
      </c>
      <c r="B780" s="46" t="s">
        <v>107</v>
      </c>
      <c r="C780" s="46" t="s">
        <v>4</v>
      </c>
      <c r="D780" s="46" t="s">
        <v>114</v>
      </c>
      <c r="E780" s="46" t="s">
        <v>115</v>
      </c>
      <c r="F780" s="46" t="s">
        <v>41</v>
      </c>
    </row>
    <row r="781" spans="1:6" x14ac:dyDescent="0.25">
      <c r="A781" s="47">
        <v>6037.3186438700004</v>
      </c>
      <c r="B781" s="46" t="s">
        <v>107</v>
      </c>
      <c r="C781" s="46" t="s">
        <v>4</v>
      </c>
      <c r="D781" s="46" t="s">
        <v>114</v>
      </c>
      <c r="E781" s="46" t="s">
        <v>115</v>
      </c>
      <c r="F781" s="46" t="s">
        <v>41</v>
      </c>
    </row>
    <row r="782" spans="1:6" x14ac:dyDescent="0.25">
      <c r="A782" s="47">
        <v>249394.58798099999</v>
      </c>
      <c r="B782" s="46" t="s">
        <v>107</v>
      </c>
      <c r="C782" s="46" t="s">
        <v>4</v>
      </c>
      <c r="D782" s="46" t="s">
        <v>114</v>
      </c>
      <c r="E782" s="46" t="s">
        <v>115</v>
      </c>
      <c r="F782" s="46" t="s">
        <v>41</v>
      </c>
    </row>
    <row r="783" spans="1:6" x14ac:dyDescent="0.25">
      <c r="A783" s="47">
        <v>120499.19504399999</v>
      </c>
      <c r="B783" s="46" t="s">
        <v>107</v>
      </c>
      <c r="C783" s="46" t="s">
        <v>4</v>
      </c>
      <c r="D783" s="46" t="s">
        <v>114</v>
      </c>
      <c r="E783" s="46" t="s">
        <v>115</v>
      </c>
      <c r="F783" s="46" t="s">
        <v>41</v>
      </c>
    </row>
    <row r="784" spans="1:6" x14ac:dyDescent="0.25">
      <c r="A784" s="47">
        <v>338175.01397299999</v>
      </c>
      <c r="B784" s="46" t="s">
        <v>107</v>
      </c>
      <c r="C784" s="46" t="s">
        <v>4</v>
      </c>
      <c r="D784" s="46" t="s">
        <v>114</v>
      </c>
      <c r="E784" s="46" t="s">
        <v>115</v>
      </c>
      <c r="F784" s="46" t="s">
        <v>41</v>
      </c>
    </row>
    <row r="785" spans="1:6" x14ac:dyDescent="0.25">
      <c r="A785" s="47">
        <v>12825.502339299999</v>
      </c>
      <c r="B785" s="46" t="s">
        <v>107</v>
      </c>
      <c r="C785" s="46" t="s">
        <v>4</v>
      </c>
      <c r="D785" s="46" t="s">
        <v>114</v>
      </c>
      <c r="E785" s="46" t="s">
        <v>115</v>
      </c>
      <c r="F785" s="46" t="s">
        <v>41</v>
      </c>
    </row>
    <row r="786" spans="1:6" x14ac:dyDescent="0.25">
      <c r="A786" s="47">
        <v>81825.113903000005</v>
      </c>
      <c r="B786" s="46" t="s">
        <v>107</v>
      </c>
      <c r="C786" s="46" t="s">
        <v>4</v>
      </c>
      <c r="D786" s="46" t="s">
        <v>114</v>
      </c>
      <c r="E786" s="46" t="s">
        <v>115</v>
      </c>
      <c r="F786" s="46" t="s">
        <v>41</v>
      </c>
    </row>
    <row r="787" spans="1:6" x14ac:dyDescent="0.25">
      <c r="A787" s="47">
        <v>495023.89034899999</v>
      </c>
      <c r="B787" s="46" t="s">
        <v>107</v>
      </c>
      <c r="C787" s="46" t="s">
        <v>4</v>
      </c>
      <c r="D787" s="46" t="s">
        <v>114</v>
      </c>
      <c r="E787" s="46" t="s">
        <v>115</v>
      </c>
      <c r="F787" s="46" t="s">
        <v>41</v>
      </c>
    </row>
    <row r="788" spans="1:6" x14ac:dyDescent="0.25">
      <c r="A788" s="47">
        <v>80733.497055800006</v>
      </c>
      <c r="B788" s="46" t="s">
        <v>107</v>
      </c>
      <c r="C788" s="46" t="s">
        <v>4</v>
      </c>
      <c r="D788" s="46" t="s">
        <v>114</v>
      </c>
      <c r="E788" s="46" t="s">
        <v>115</v>
      </c>
      <c r="F788" s="46" t="s">
        <v>41</v>
      </c>
    </row>
    <row r="789" spans="1:6" x14ac:dyDescent="0.25">
      <c r="A789" s="47">
        <v>84357.548886999997</v>
      </c>
      <c r="B789" s="46" t="s">
        <v>107</v>
      </c>
      <c r="C789" s="46" t="s">
        <v>4</v>
      </c>
      <c r="D789" s="46" t="s">
        <v>114</v>
      </c>
      <c r="E789" s="46" t="s">
        <v>115</v>
      </c>
      <c r="F789" s="46" t="s">
        <v>41</v>
      </c>
    </row>
    <row r="790" spans="1:6" x14ac:dyDescent="0.25">
      <c r="A790" s="47">
        <v>75952.729257500003</v>
      </c>
      <c r="B790" s="46" t="s">
        <v>107</v>
      </c>
      <c r="C790" s="46" t="s">
        <v>14</v>
      </c>
      <c r="D790" s="46" t="s">
        <v>114</v>
      </c>
      <c r="E790" s="46" t="s">
        <v>115</v>
      </c>
      <c r="F790" s="46" t="s">
        <v>41</v>
      </c>
    </row>
    <row r="791" spans="1:6" x14ac:dyDescent="0.25">
      <c r="A791" s="47">
        <v>268626.54029199999</v>
      </c>
      <c r="B791" s="46" t="s">
        <v>107</v>
      </c>
      <c r="C791" s="46" t="s">
        <v>4</v>
      </c>
      <c r="D791" s="46" t="s">
        <v>114</v>
      </c>
      <c r="E791" s="46" t="s">
        <v>115</v>
      </c>
      <c r="F791" s="46" t="s">
        <v>41</v>
      </c>
    </row>
    <row r="792" spans="1:6" x14ac:dyDescent="0.25">
      <c r="A792" s="47">
        <v>4886981.2187200002</v>
      </c>
      <c r="B792" s="46" t="s">
        <v>107</v>
      </c>
      <c r="C792" s="46" t="s">
        <v>4</v>
      </c>
      <c r="D792" s="46" t="s">
        <v>114</v>
      </c>
      <c r="E792" s="46" t="s">
        <v>115</v>
      </c>
      <c r="F792" s="46" t="s">
        <v>41</v>
      </c>
    </row>
    <row r="793" spans="1:6" x14ac:dyDescent="0.25">
      <c r="A793" s="47">
        <v>376048.204287</v>
      </c>
      <c r="B793" s="46" t="s">
        <v>107</v>
      </c>
      <c r="C793" s="46" t="s">
        <v>4</v>
      </c>
      <c r="D793" s="46" t="s">
        <v>114</v>
      </c>
      <c r="E793" s="46" t="s">
        <v>115</v>
      </c>
      <c r="F793" s="46" t="s">
        <v>41</v>
      </c>
    </row>
    <row r="794" spans="1:6" x14ac:dyDescent="0.25">
      <c r="A794" s="47">
        <v>806267.41995200003</v>
      </c>
      <c r="B794" s="46" t="s">
        <v>107</v>
      </c>
      <c r="C794" s="46" t="s">
        <v>4</v>
      </c>
      <c r="D794" s="46" t="s">
        <v>114</v>
      </c>
      <c r="E794" s="46" t="s">
        <v>115</v>
      </c>
      <c r="F794" s="46" t="s">
        <v>41</v>
      </c>
    </row>
    <row r="795" spans="1:6" x14ac:dyDescent="0.25">
      <c r="A795" s="47">
        <v>12944.910764</v>
      </c>
      <c r="B795" s="46" t="s">
        <v>107</v>
      </c>
      <c r="C795" s="46" t="s">
        <v>4</v>
      </c>
      <c r="D795" s="46" t="s">
        <v>114</v>
      </c>
      <c r="E795" s="46" t="s">
        <v>115</v>
      </c>
      <c r="F795" s="46" t="s">
        <v>41</v>
      </c>
    </row>
    <row r="796" spans="1:6" x14ac:dyDescent="0.25">
      <c r="A796" s="47">
        <v>464136.28663300001</v>
      </c>
      <c r="B796" s="46" t="s">
        <v>107</v>
      </c>
      <c r="C796" s="46" t="s">
        <v>4</v>
      </c>
      <c r="D796" s="46" t="s">
        <v>114</v>
      </c>
      <c r="E796" s="46" t="s">
        <v>115</v>
      </c>
      <c r="F796" s="46" t="s">
        <v>41</v>
      </c>
    </row>
    <row r="797" spans="1:6" x14ac:dyDescent="0.25">
      <c r="A797" s="47">
        <v>10379.778581299999</v>
      </c>
      <c r="B797" s="46" t="s">
        <v>107</v>
      </c>
      <c r="C797" s="46" t="s">
        <v>4</v>
      </c>
      <c r="D797" s="46" t="s">
        <v>114</v>
      </c>
      <c r="E797" s="46" t="s">
        <v>115</v>
      </c>
      <c r="F797" s="46" t="s">
        <v>41</v>
      </c>
    </row>
    <row r="798" spans="1:6" x14ac:dyDescent="0.25">
      <c r="A798" s="47">
        <v>3029.51236492</v>
      </c>
      <c r="B798" s="46" t="s">
        <v>107</v>
      </c>
      <c r="C798" s="46" t="s">
        <v>4</v>
      </c>
      <c r="D798" s="46" t="s">
        <v>114</v>
      </c>
      <c r="E798" s="46" t="s">
        <v>115</v>
      </c>
      <c r="F798" s="46" t="s">
        <v>41</v>
      </c>
    </row>
    <row r="799" spans="1:6" x14ac:dyDescent="0.25">
      <c r="A799" s="47">
        <v>59012.577679800001</v>
      </c>
      <c r="B799" s="46" t="s">
        <v>107</v>
      </c>
      <c r="C799" s="46" t="s">
        <v>4</v>
      </c>
      <c r="D799" s="46" t="s">
        <v>114</v>
      </c>
      <c r="E799" s="46" t="s">
        <v>115</v>
      </c>
      <c r="F799" s="46" t="s">
        <v>41</v>
      </c>
    </row>
    <row r="800" spans="1:6" x14ac:dyDescent="0.25">
      <c r="A800" s="47">
        <v>4255.6294395100003</v>
      </c>
      <c r="B800" s="46" t="s">
        <v>107</v>
      </c>
      <c r="C800" s="46" t="s">
        <v>4</v>
      </c>
      <c r="D800" s="46" t="s">
        <v>114</v>
      </c>
      <c r="E800" s="46" t="s">
        <v>115</v>
      </c>
      <c r="F800" s="46" t="s">
        <v>41</v>
      </c>
    </row>
    <row r="801" spans="1:6" x14ac:dyDescent="0.25">
      <c r="A801" s="47">
        <v>5468.7349603000002</v>
      </c>
      <c r="B801" s="46" t="s">
        <v>107</v>
      </c>
      <c r="C801" s="46" t="s">
        <v>4</v>
      </c>
      <c r="D801" s="46" t="s">
        <v>114</v>
      </c>
      <c r="E801" s="46" t="s">
        <v>115</v>
      </c>
      <c r="F801" s="46" t="s">
        <v>41</v>
      </c>
    </row>
    <row r="802" spans="1:6" x14ac:dyDescent="0.25">
      <c r="A802" s="47">
        <v>2226017.76504</v>
      </c>
      <c r="B802" s="46" t="s">
        <v>107</v>
      </c>
      <c r="C802" s="46" t="s">
        <v>4</v>
      </c>
      <c r="D802" s="46" t="s">
        <v>114</v>
      </c>
      <c r="E802" s="46" t="s">
        <v>115</v>
      </c>
      <c r="F802" s="46" t="s">
        <v>41</v>
      </c>
    </row>
    <row r="803" spans="1:6" x14ac:dyDescent="0.25">
      <c r="A803" s="47">
        <v>140442.684824</v>
      </c>
      <c r="B803" s="46" t="s">
        <v>107</v>
      </c>
      <c r="C803" s="46" t="s">
        <v>4</v>
      </c>
      <c r="D803" s="46" t="s">
        <v>114</v>
      </c>
      <c r="E803" s="46" t="s">
        <v>115</v>
      </c>
      <c r="F803" s="46" t="s">
        <v>41</v>
      </c>
    </row>
    <row r="804" spans="1:6" x14ac:dyDescent="0.25">
      <c r="A804" s="47">
        <v>1019787.4098</v>
      </c>
      <c r="B804" s="46" t="s">
        <v>107</v>
      </c>
      <c r="C804" s="46" t="s">
        <v>4</v>
      </c>
      <c r="D804" s="46" t="s">
        <v>114</v>
      </c>
      <c r="E804" s="46" t="s">
        <v>115</v>
      </c>
      <c r="F804" s="46" t="s">
        <v>41</v>
      </c>
    </row>
    <row r="805" spans="1:6" x14ac:dyDescent="0.25">
      <c r="A805" s="47">
        <v>36725.341124300001</v>
      </c>
      <c r="B805" s="46" t="s">
        <v>107</v>
      </c>
      <c r="C805" s="46" t="s">
        <v>14</v>
      </c>
      <c r="D805" s="46" t="s">
        <v>114</v>
      </c>
      <c r="E805" s="46" t="s">
        <v>115</v>
      </c>
      <c r="F805" s="46" t="s">
        <v>41</v>
      </c>
    </row>
    <row r="806" spans="1:6" x14ac:dyDescent="0.25">
      <c r="A806" s="47">
        <v>68656.665033800004</v>
      </c>
      <c r="B806" s="46" t="s">
        <v>107</v>
      </c>
      <c r="C806" s="46" t="s">
        <v>14</v>
      </c>
      <c r="D806" s="46" t="s">
        <v>114</v>
      </c>
      <c r="E806" s="46" t="s">
        <v>115</v>
      </c>
      <c r="F806" s="46" t="s">
        <v>41</v>
      </c>
    </row>
    <row r="807" spans="1:6" x14ac:dyDescent="0.25">
      <c r="A807" s="47">
        <v>20410.140567099999</v>
      </c>
      <c r="B807" s="46" t="s">
        <v>107</v>
      </c>
      <c r="C807" s="46" t="s">
        <v>14</v>
      </c>
      <c r="D807" s="46" t="s">
        <v>114</v>
      </c>
      <c r="E807" s="46" t="s">
        <v>115</v>
      </c>
      <c r="F807" s="46" t="s">
        <v>41</v>
      </c>
    </row>
    <row r="808" spans="1:6" x14ac:dyDescent="0.25">
      <c r="A808" s="47">
        <v>98747.8053296</v>
      </c>
      <c r="B808" s="46" t="s">
        <v>107</v>
      </c>
      <c r="C808" s="46" t="s">
        <v>4</v>
      </c>
      <c r="D808" s="46" t="s">
        <v>114</v>
      </c>
      <c r="E808" s="46" t="s">
        <v>115</v>
      </c>
      <c r="F808" s="46" t="s">
        <v>41</v>
      </c>
    </row>
    <row r="809" spans="1:6" x14ac:dyDescent="0.25">
      <c r="A809" s="47">
        <v>2763580.84118</v>
      </c>
      <c r="B809" s="46" t="s">
        <v>107</v>
      </c>
      <c r="C809" s="46" t="s">
        <v>4</v>
      </c>
      <c r="D809" s="46" t="s">
        <v>114</v>
      </c>
      <c r="E809" s="46" t="s">
        <v>115</v>
      </c>
      <c r="F809" s="46" t="s">
        <v>41</v>
      </c>
    </row>
    <row r="810" spans="1:6" x14ac:dyDescent="0.25">
      <c r="A810" s="47">
        <v>3885212.86516</v>
      </c>
      <c r="B810" s="46" t="s">
        <v>107</v>
      </c>
      <c r="C810" s="46" t="s">
        <v>4</v>
      </c>
      <c r="D810" s="46" t="s">
        <v>114</v>
      </c>
      <c r="E810" s="46" t="s">
        <v>115</v>
      </c>
      <c r="F810" s="46" t="s">
        <v>41</v>
      </c>
    </row>
    <row r="811" spans="1:6" x14ac:dyDescent="0.25">
      <c r="A811" s="47">
        <v>91841.020545099993</v>
      </c>
      <c r="B811" s="46" t="s">
        <v>107</v>
      </c>
      <c r="C811" s="46" t="s">
        <v>4</v>
      </c>
      <c r="D811" s="46" t="s">
        <v>114</v>
      </c>
      <c r="E811" s="46" t="s">
        <v>115</v>
      </c>
      <c r="F811" s="46" t="s">
        <v>41</v>
      </c>
    </row>
    <row r="812" spans="1:6" x14ac:dyDescent="0.25">
      <c r="A812" s="47">
        <v>36469.151955100002</v>
      </c>
      <c r="B812" s="46" t="s">
        <v>107</v>
      </c>
      <c r="C812" s="46" t="s">
        <v>4</v>
      </c>
      <c r="D812" s="46" t="s">
        <v>114</v>
      </c>
      <c r="E812" s="46" t="s">
        <v>115</v>
      </c>
      <c r="F812" s="46" t="s">
        <v>41</v>
      </c>
    </row>
    <row r="813" spans="1:6" x14ac:dyDescent="0.25">
      <c r="A813" s="47">
        <v>4395482.8417499997</v>
      </c>
      <c r="B813" s="46" t="s">
        <v>107</v>
      </c>
      <c r="C813" s="46" t="s">
        <v>4</v>
      </c>
      <c r="D813" s="46" t="s">
        <v>114</v>
      </c>
      <c r="E813" s="46" t="s">
        <v>115</v>
      </c>
      <c r="F813" s="46" t="s">
        <v>41</v>
      </c>
    </row>
    <row r="814" spans="1:6" x14ac:dyDescent="0.25">
      <c r="A814" s="47">
        <v>1996184.1314900001</v>
      </c>
      <c r="B814" s="46" t="s">
        <v>107</v>
      </c>
      <c r="C814" s="46" t="s">
        <v>4</v>
      </c>
      <c r="D814" s="46" t="s">
        <v>114</v>
      </c>
      <c r="E814" s="46" t="s">
        <v>115</v>
      </c>
      <c r="F814" s="46" t="s">
        <v>41</v>
      </c>
    </row>
    <row r="815" spans="1:6" x14ac:dyDescent="0.25">
      <c r="A815" s="47">
        <v>73474.510462799997</v>
      </c>
      <c r="B815" s="46" t="s">
        <v>107</v>
      </c>
      <c r="C815" s="46" t="s">
        <v>4</v>
      </c>
      <c r="D815" s="46" t="s">
        <v>114</v>
      </c>
      <c r="E815" s="46" t="s">
        <v>115</v>
      </c>
      <c r="F815" s="46" t="s">
        <v>41</v>
      </c>
    </row>
    <row r="816" spans="1:6" x14ac:dyDescent="0.25">
      <c r="A816" s="47">
        <v>32933.393475500001</v>
      </c>
      <c r="B816" s="46" t="s">
        <v>107</v>
      </c>
      <c r="C816" s="46" t="s">
        <v>14</v>
      </c>
      <c r="D816" s="46" t="s">
        <v>114</v>
      </c>
      <c r="E816" s="46" t="s">
        <v>115</v>
      </c>
      <c r="F816" s="46" t="s">
        <v>41</v>
      </c>
    </row>
    <row r="817" spans="1:6" x14ac:dyDescent="0.25">
      <c r="A817" s="47">
        <v>170468.72155799999</v>
      </c>
      <c r="B817" s="46" t="s">
        <v>107</v>
      </c>
      <c r="C817" s="46" t="s">
        <v>4</v>
      </c>
      <c r="D817" s="46" t="s">
        <v>114</v>
      </c>
      <c r="E817" s="46" t="s">
        <v>115</v>
      </c>
      <c r="F817" s="46" t="s">
        <v>41</v>
      </c>
    </row>
    <row r="818" spans="1:6" x14ac:dyDescent="0.25">
      <c r="A818" s="47">
        <v>60299.549989300001</v>
      </c>
      <c r="B818" s="46" t="s">
        <v>107</v>
      </c>
      <c r="C818" s="46" t="s">
        <v>5</v>
      </c>
      <c r="D818" s="46" t="s">
        <v>114</v>
      </c>
      <c r="E818" s="46" t="s">
        <v>115</v>
      </c>
      <c r="F818" s="46" t="s">
        <v>41</v>
      </c>
    </row>
    <row r="819" spans="1:6" x14ac:dyDescent="0.25">
      <c r="A819" s="47">
        <v>166953.16666799999</v>
      </c>
      <c r="B819" s="46" t="s">
        <v>107</v>
      </c>
      <c r="C819" s="46" t="s">
        <v>5</v>
      </c>
      <c r="D819" s="46" t="s">
        <v>114</v>
      </c>
      <c r="E819" s="46" t="s">
        <v>115</v>
      </c>
      <c r="F819" s="46" t="s">
        <v>41</v>
      </c>
    </row>
    <row r="820" spans="1:6" x14ac:dyDescent="0.25">
      <c r="A820" s="47">
        <v>656681.82652600005</v>
      </c>
      <c r="B820" s="46" t="s">
        <v>107</v>
      </c>
      <c r="C820" s="46" t="s">
        <v>5</v>
      </c>
      <c r="D820" s="46" t="s">
        <v>114</v>
      </c>
      <c r="E820" s="46" t="s">
        <v>115</v>
      </c>
      <c r="F820" s="46" t="s">
        <v>41</v>
      </c>
    </row>
    <row r="821" spans="1:6" x14ac:dyDescent="0.25">
      <c r="A821" s="47">
        <v>759285.94982400001</v>
      </c>
      <c r="B821" s="46" t="s">
        <v>107</v>
      </c>
      <c r="C821" s="46" t="s">
        <v>5</v>
      </c>
      <c r="D821" s="46" t="s">
        <v>114</v>
      </c>
      <c r="E821" s="46" t="s">
        <v>115</v>
      </c>
      <c r="F821" s="46" t="s">
        <v>41</v>
      </c>
    </row>
    <row r="822" spans="1:6" x14ac:dyDescent="0.25">
      <c r="A822" s="47">
        <v>23066.410701199999</v>
      </c>
      <c r="B822" s="46" t="s">
        <v>107</v>
      </c>
      <c r="C822" s="46" t="s">
        <v>5</v>
      </c>
      <c r="D822" s="46" t="s">
        <v>114</v>
      </c>
      <c r="E822" s="46" t="s">
        <v>115</v>
      </c>
      <c r="F822" s="46" t="s">
        <v>41</v>
      </c>
    </row>
    <row r="823" spans="1:6" x14ac:dyDescent="0.25">
      <c r="A823" s="47">
        <v>72892.863092</v>
      </c>
      <c r="B823" s="46" t="s">
        <v>107</v>
      </c>
      <c r="C823" s="46" t="s">
        <v>5</v>
      </c>
      <c r="D823" s="46" t="s">
        <v>114</v>
      </c>
      <c r="E823" s="46" t="s">
        <v>115</v>
      </c>
      <c r="F823" s="46" t="s">
        <v>41</v>
      </c>
    </row>
    <row r="824" spans="1:6" x14ac:dyDescent="0.25">
      <c r="A824" s="47">
        <v>503691.42628499999</v>
      </c>
      <c r="B824" s="46" t="s">
        <v>107</v>
      </c>
      <c r="C824" s="46" t="s">
        <v>5</v>
      </c>
      <c r="D824" s="46" t="s">
        <v>114</v>
      </c>
      <c r="E824" s="46" t="s">
        <v>115</v>
      </c>
      <c r="F824" s="46" t="s">
        <v>41</v>
      </c>
    </row>
    <row r="825" spans="1:6" x14ac:dyDescent="0.25">
      <c r="A825" s="47">
        <v>160451.40359199999</v>
      </c>
      <c r="B825" s="46" t="s">
        <v>107</v>
      </c>
      <c r="C825" s="46" t="s">
        <v>5</v>
      </c>
      <c r="D825" s="46" t="s">
        <v>114</v>
      </c>
      <c r="E825" s="46" t="s">
        <v>115</v>
      </c>
      <c r="F825" s="46" t="s">
        <v>41</v>
      </c>
    </row>
    <row r="826" spans="1:6" x14ac:dyDescent="0.25">
      <c r="A826" s="47">
        <v>2827671.4372</v>
      </c>
      <c r="B826" s="46" t="s">
        <v>107</v>
      </c>
      <c r="C826" s="46" t="s">
        <v>4</v>
      </c>
      <c r="D826" s="46" t="s">
        <v>114</v>
      </c>
      <c r="E826" s="46" t="s">
        <v>115</v>
      </c>
      <c r="F826" s="46" t="s">
        <v>41</v>
      </c>
    </row>
    <row r="827" spans="1:6" x14ac:dyDescent="0.25">
      <c r="A827" s="47">
        <v>2024693.92713</v>
      </c>
      <c r="B827" s="46" t="s">
        <v>107</v>
      </c>
      <c r="C827" s="46" t="s">
        <v>4</v>
      </c>
      <c r="D827" s="46" t="s">
        <v>114</v>
      </c>
      <c r="E827" s="46" t="s">
        <v>115</v>
      </c>
      <c r="F827" s="46" t="s">
        <v>41</v>
      </c>
    </row>
    <row r="828" spans="1:6" x14ac:dyDescent="0.25">
      <c r="A828" s="47">
        <v>40928.196546400002</v>
      </c>
      <c r="B828" s="46" t="s">
        <v>107</v>
      </c>
      <c r="C828" s="46" t="s">
        <v>4</v>
      </c>
      <c r="D828" s="46" t="s">
        <v>114</v>
      </c>
      <c r="E828" s="46" t="s">
        <v>115</v>
      </c>
      <c r="F828" s="46" t="s">
        <v>41</v>
      </c>
    </row>
    <row r="829" spans="1:6" x14ac:dyDescent="0.25">
      <c r="A829" s="47">
        <v>34981.397470199998</v>
      </c>
      <c r="B829" s="46" t="s">
        <v>107</v>
      </c>
      <c r="C829" s="46" t="s">
        <v>4</v>
      </c>
      <c r="D829" s="46" t="s">
        <v>114</v>
      </c>
      <c r="E829" s="46" t="s">
        <v>115</v>
      </c>
      <c r="F829" s="46" t="s">
        <v>41</v>
      </c>
    </row>
    <row r="830" spans="1:6" x14ac:dyDescent="0.25">
      <c r="A830" s="47">
        <v>7108318.9397200001</v>
      </c>
      <c r="B830" s="46" t="s">
        <v>107</v>
      </c>
      <c r="C830" s="46" t="s">
        <v>2</v>
      </c>
      <c r="D830" s="46" t="s">
        <v>114</v>
      </c>
      <c r="E830" s="46" t="s">
        <v>115</v>
      </c>
      <c r="F830" s="46" t="s">
        <v>41</v>
      </c>
    </row>
    <row r="831" spans="1:6" x14ac:dyDescent="0.25">
      <c r="A831" s="47">
        <v>101869.599093</v>
      </c>
      <c r="B831" s="46" t="s">
        <v>107</v>
      </c>
      <c r="C831" s="46" t="s">
        <v>5</v>
      </c>
      <c r="D831" s="46" t="s">
        <v>114</v>
      </c>
      <c r="E831" s="46" t="s">
        <v>115</v>
      </c>
      <c r="F831" s="46" t="s">
        <v>41</v>
      </c>
    </row>
    <row r="832" spans="1:6" x14ac:dyDescent="0.25">
      <c r="A832" s="47">
        <v>176019.939579</v>
      </c>
      <c r="B832" s="46" t="s">
        <v>107</v>
      </c>
      <c r="C832" s="46" t="s">
        <v>5</v>
      </c>
      <c r="D832" s="46" t="s">
        <v>114</v>
      </c>
      <c r="E832" s="46" t="s">
        <v>115</v>
      </c>
      <c r="F832" s="46" t="s">
        <v>41</v>
      </c>
    </row>
    <row r="833" spans="1:7" x14ac:dyDescent="0.25">
      <c r="A833" s="47">
        <v>284844.931744</v>
      </c>
      <c r="B833" s="46" t="s">
        <v>107</v>
      </c>
      <c r="C833" s="46" t="s">
        <v>5</v>
      </c>
      <c r="D833" s="46" t="s">
        <v>114</v>
      </c>
      <c r="E833" s="46" t="s">
        <v>115</v>
      </c>
      <c r="F833" s="46" t="s">
        <v>41</v>
      </c>
    </row>
    <row r="834" spans="1:7" x14ac:dyDescent="0.25">
      <c r="A834" s="47">
        <v>146662.37129899999</v>
      </c>
      <c r="B834" s="46" t="s">
        <v>107</v>
      </c>
      <c r="C834" s="46" t="s">
        <v>5</v>
      </c>
      <c r="D834" s="46" t="s">
        <v>114</v>
      </c>
      <c r="E834" s="46" t="s">
        <v>115</v>
      </c>
      <c r="F834" s="46" t="s">
        <v>41</v>
      </c>
    </row>
    <row r="835" spans="1:7" x14ac:dyDescent="0.25">
      <c r="A835" s="47">
        <v>244151.57800499999</v>
      </c>
      <c r="B835" s="46" t="s">
        <v>107</v>
      </c>
      <c r="C835" s="46" t="s">
        <v>5</v>
      </c>
      <c r="D835" s="46" t="s">
        <v>114</v>
      </c>
      <c r="E835" s="46" t="s">
        <v>115</v>
      </c>
      <c r="F835" s="46" t="s">
        <v>41</v>
      </c>
    </row>
    <row r="836" spans="1:7" x14ac:dyDescent="0.25">
      <c r="A836" s="47">
        <v>143067.654691</v>
      </c>
      <c r="B836" s="46" t="s">
        <v>107</v>
      </c>
      <c r="C836" s="46" t="s">
        <v>5</v>
      </c>
      <c r="D836" s="46" t="s">
        <v>114</v>
      </c>
      <c r="E836" s="46" t="s">
        <v>115</v>
      </c>
      <c r="F836" s="46" t="s">
        <v>41</v>
      </c>
    </row>
    <row r="837" spans="1:7" x14ac:dyDescent="0.25">
      <c r="A837" s="47">
        <v>3438001.1559600001</v>
      </c>
      <c r="B837" s="46" t="s">
        <v>107</v>
      </c>
      <c r="C837" s="46" t="s">
        <v>2</v>
      </c>
      <c r="D837" s="46" t="s">
        <v>114</v>
      </c>
      <c r="E837" s="46" t="s">
        <v>115</v>
      </c>
      <c r="F837" s="46" t="s">
        <v>41</v>
      </c>
    </row>
    <row r="838" spans="1:7" x14ac:dyDescent="0.25">
      <c r="A838" s="47">
        <v>23655.912293099998</v>
      </c>
      <c r="B838" s="46" t="s">
        <v>107</v>
      </c>
      <c r="C838" s="46" t="s">
        <v>5</v>
      </c>
      <c r="D838" s="46" t="s">
        <v>114</v>
      </c>
      <c r="E838" s="46" t="s">
        <v>115</v>
      </c>
      <c r="F838" s="46" t="s">
        <v>41</v>
      </c>
    </row>
    <row r="839" spans="1:7" x14ac:dyDescent="0.25">
      <c r="A839" s="47">
        <v>41807.7166956</v>
      </c>
      <c r="B839" s="46" t="s">
        <v>107</v>
      </c>
      <c r="C839" s="46" t="s">
        <v>5</v>
      </c>
      <c r="D839" s="46" t="s">
        <v>114</v>
      </c>
      <c r="E839" s="46" t="s">
        <v>115</v>
      </c>
      <c r="F839" s="46" t="s">
        <v>41</v>
      </c>
      <c r="G839" s="46"/>
    </row>
    <row r="840" spans="1:7" x14ac:dyDescent="0.25">
      <c r="A840" s="47">
        <v>8973.5458264099998</v>
      </c>
      <c r="B840" s="46" t="s">
        <v>107</v>
      </c>
      <c r="C840" s="46" t="s">
        <v>5</v>
      </c>
      <c r="D840" s="46" t="s">
        <v>114</v>
      </c>
      <c r="E840" s="46" t="s">
        <v>115</v>
      </c>
      <c r="F840" s="46" t="s">
        <v>41</v>
      </c>
    </row>
    <row r="841" spans="1:7" x14ac:dyDescent="0.25">
      <c r="A841" s="47">
        <v>24927.750194699998</v>
      </c>
      <c r="B841" s="46" t="s">
        <v>107</v>
      </c>
      <c r="C841" s="46" t="s">
        <v>5</v>
      </c>
      <c r="D841" s="46" t="s">
        <v>114</v>
      </c>
      <c r="E841" s="46" t="s">
        <v>115</v>
      </c>
      <c r="F841" s="46" t="s">
        <v>41</v>
      </c>
    </row>
    <row r="842" spans="1:7" x14ac:dyDescent="0.25">
      <c r="A842" s="47">
        <v>309382.63372400001</v>
      </c>
      <c r="B842" s="46" t="s">
        <v>107</v>
      </c>
      <c r="C842" s="46" t="s">
        <v>5</v>
      </c>
      <c r="D842" s="46" t="s">
        <v>114</v>
      </c>
      <c r="E842" s="46" t="s">
        <v>115</v>
      </c>
      <c r="F842" s="46" t="s">
        <v>41</v>
      </c>
    </row>
    <row r="843" spans="1:7" x14ac:dyDescent="0.25">
      <c r="A843" s="47">
        <v>1135013.04522</v>
      </c>
      <c r="B843" s="46" t="s">
        <v>107</v>
      </c>
      <c r="C843" s="46" t="s">
        <v>5</v>
      </c>
      <c r="D843" s="46" t="s">
        <v>114</v>
      </c>
      <c r="E843" s="46" t="s">
        <v>115</v>
      </c>
      <c r="F843" s="46" t="s">
        <v>41</v>
      </c>
    </row>
    <row r="844" spans="1:7" x14ac:dyDescent="0.25">
      <c r="A844" s="47">
        <v>5670.5628792099997</v>
      </c>
      <c r="B844" s="46" t="s">
        <v>107</v>
      </c>
      <c r="C844" s="46" t="s">
        <v>5</v>
      </c>
      <c r="D844" s="46" t="s">
        <v>114</v>
      </c>
      <c r="E844" s="46" t="s">
        <v>115</v>
      </c>
      <c r="F844" s="46" t="s">
        <v>41</v>
      </c>
    </row>
    <row r="845" spans="1:7" x14ac:dyDescent="0.25">
      <c r="A845" s="47">
        <v>386101.13861299999</v>
      </c>
      <c r="B845" s="46" t="s">
        <v>107</v>
      </c>
      <c r="C845" s="46" t="s">
        <v>4</v>
      </c>
      <c r="D845" s="46" t="s">
        <v>114</v>
      </c>
      <c r="E845" s="46" t="s">
        <v>115</v>
      </c>
      <c r="F845" s="46" t="s">
        <v>41</v>
      </c>
    </row>
    <row r="846" spans="1:7" x14ac:dyDescent="0.25">
      <c r="A846" s="47">
        <v>140512.29776700001</v>
      </c>
      <c r="B846" s="46" t="s">
        <v>107</v>
      </c>
      <c r="C846" s="46" t="s">
        <v>4</v>
      </c>
      <c r="D846" s="46" t="s">
        <v>114</v>
      </c>
      <c r="E846" s="46" t="s">
        <v>115</v>
      </c>
      <c r="F846" s="46" t="s">
        <v>41</v>
      </c>
    </row>
    <row r="847" spans="1:7" x14ac:dyDescent="0.25">
      <c r="A847" s="47">
        <v>1298409.6338800001</v>
      </c>
      <c r="B847" s="46" t="s">
        <v>107</v>
      </c>
      <c r="C847" s="46" t="s">
        <v>4</v>
      </c>
      <c r="D847" s="46" t="s">
        <v>114</v>
      </c>
      <c r="E847" s="46" t="s">
        <v>115</v>
      </c>
      <c r="F847" s="46" t="s">
        <v>41</v>
      </c>
    </row>
    <row r="848" spans="1:7" x14ac:dyDescent="0.25">
      <c r="A848" s="47">
        <v>397690.92447600001</v>
      </c>
      <c r="B848" s="46" t="s">
        <v>107</v>
      </c>
      <c r="C848" s="46" t="s">
        <v>4</v>
      </c>
      <c r="D848" s="46" t="s">
        <v>114</v>
      </c>
      <c r="E848" s="46" t="s">
        <v>115</v>
      </c>
      <c r="F848" s="46" t="s">
        <v>41</v>
      </c>
    </row>
    <row r="849" spans="1:6" x14ac:dyDescent="0.25">
      <c r="A849" s="47">
        <v>4881352.0287600001</v>
      </c>
      <c r="B849" s="46" t="s">
        <v>107</v>
      </c>
      <c r="C849" s="46" t="s">
        <v>4</v>
      </c>
      <c r="D849" s="46" t="s">
        <v>114</v>
      </c>
      <c r="E849" s="46" t="s">
        <v>115</v>
      </c>
      <c r="F849" s="46" t="s">
        <v>41</v>
      </c>
    </row>
    <row r="850" spans="1:6" x14ac:dyDescent="0.25">
      <c r="A850" s="47">
        <v>1224480.5963699999</v>
      </c>
      <c r="B850" s="46" t="s">
        <v>107</v>
      </c>
      <c r="C850" s="46" t="s">
        <v>4</v>
      </c>
      <c r="D850" s="46" t="s">
        <v>114</v>
      </c>
      <c r="E850" s="46" t="s">
        <v>115</v>
      </c>
      <c r="F850" s="46" t="s">
        <v>41</v>
      </c>
    </row>
    <row r="851" spans="1:6" x14ac:dyDescent="0.25">
      <c r="A851" s="47">
        <v>506233.49206800002</v>
      </c>
      <c r="B851" s="46" t="s">
        <v>107</v>
      </c>
      <c r="C851" s="46" t="s">
        <v>4</v>
      </c>
      <c r="D851" s="46" t="s">
        <v>114</v>
      </c>
      <c r="E851" s="46" t="s">
        <v>115</v>
      </c>
      <c r="F851" s="46" t="s">
        <v>41</v>
      </c>
    </row>
    <row r="852" spans="1:6" x14ac:dyDescent="0.25">
      <c r="A852" s="47">
        <v>100596.21458099999</v>
      </c>
      <c r="B852" s="46" t="s">
        <v>107</v>
      </c>
      <c r="C852" s="46" t="s">
        <v>4</v>
      </c>
      <c r="D852" s="46" t="s">
        <v>114</v>
      </c>
      <c r="E852" s="46" t="s">
        <v>115</v>
      </c>
      <c r="F852" s="46" t="s">
        <v>41</v>
      </c>
    </row>
    <row r="853" spans="1:6" x14ac:dyDescent="0.25">
      <c r="A853" s="47">
        <v>4277869.0729</v>
      </c>
      <c r="B853" s="46" t="s">
        <v>107</v>
      </c>
      <c r="C853" s="46" t="s">
        <v>2</v>
      </c>
      <c r="D853" s="46" t="s">
        <v>114</v>
      </c>
      <c r="E853" s="46" t="s">
        <v>115</v>
      </c>
      <c r="F853" s="46" t="s">
        <v>41</v>
      </c>
    </row>
    <row r="854" spans="1:6" x14ac:dyDescent="0.25">
      <c r="A854" s="47">
        <v>2509359.4578200001</v>
      </c>
      <c r="B854" s="46" t="s">
        <v>107</v>
      </c>
      <c r="C854" s="46" t="s">
        <v>4</v>
      </c>
      <c r="D854" s="46" t="s">
        <v>114</v>
      </c>
      <c r="E854" s="46" t="s">
        <v>115</v>
      </c>
      <c r="F854" s="46" t="s">
        <v>41</v>
      </c>
    </row>
    <row r="855" spans="1:6" x14ac:dyDescent="0.25">
      <c r="A855" s="47">
        <v>567758.81124399998</v>
      </c>
      <c r="B855" s="46" t="s">
        <v>107</v>
      </c>
      <c r="C855" s="46" t="s">
        <v>4</v>
      </c>
      <c r="D855" s="46" t="s">
        <v>114</v>
      </c>
      <c r="E855" s="46" t="s">
        <v>115</v>
      </c>
      <c r="F855" s="46" t="s">
        <v>41</v>
      </c>
    </row>
    <row r="856" spans="1:6" x14ac:dyDescent="0.25">
      <c r="A856" s="47">
        <v>29029.888869800001</v>
      </c>
      <c r="B856" s="46" t="s">
        <v>107</v>
      </c>
      <c r="C856" s="46" t="s">
        <v>5</v>
      </c>
      <c r="D856" s="46" t="s">
        <v>114</v>
      </c>
      <c r="E856" s="46" t="s">
        <v>115</v>
      </c>
      <c r="F856" s="46" t="s">
        <v>41</v>
      </c>
    </row>
    <row r="857" spans="1:6" x14ac:dyDescent="0.25">
      <c r="A857" s="47">
        <v>590275.33099599998</v>
      </c>
      <c r="B857" s="46" t="s">
        <v>107</v>
      </c>
      <c r="C857" s="46" t="s">
        <v>5</v>
      </c>
      <c r="D857" s="46" t="s">
        <v>114</v>
      </c>
      <c r="E857" s="46" t="s">
        <v>115</v>
      </c>
      <c r="F857" s="46" t="s">
        <v>41</v>
      </c>
    </row>
    <row r="858" spans="1:6" x14ac:dyDescent="0.25">
      <c r="A858" s="47">
        <v>431831.06108700001</v>
      </c>
      <c r="B858" s="46" t="s">
        <v>107</v>
      </c>
      <c r="C858" s="46" t="s">
        <v>5</v>
      </c>
      <c r="D858" s="46" t="s">
        <v>114</v>
      </c>
      <c r="E858" s="46" t="s">
        <v>115</v>
      </c>
      <c r="F858" s="46" t="s">
        <v>41</v>
      </c>
    </row>
    <row r="859" spans="1:6" x14ac:dyDescent="0.25">
      <c r="A859" s="47">
        <v>30748.0378948</v>
      </c>
      <c r="B859" s="46" t="s">
        <v>107</v>
      </c>
      <c r="C859" s="46" t="s">
        <v>14</v>
      </c>
      <c r="D859" s="46" t="s">
        <v>114</v>
      </c>
      <c r="E859" s="46" t="s">
        <v>115</v>
      </c>
      <c r="F859" s="46" t="s">
        <v>41</v>
      </c>
    </row>
    <row r="860" spans="1:6" x14ac:dyDescent="0.25">
      <c r="A860" s="47">
        <v>11347.4343632</v>
      </c>
      <c r="B860" s="46" t="s">
        <v>107</v>
      </c>
      <c r="C860" s="46" t="s">
        <v>14</v>
      </c>
      <c r="D860" s="46" t="s">
        <v>114</v>
      </c>
      <c r="E860" s="46" t="s">
        <v>115</v>
      </c>
      <c r="F860" s="46" t="s">
        <v>41</v>
      </c>
    </row>
    <row r="861" spans="1:6" x14ac:dyDescent="0.25">
      <c r="A861" s="47">
        <v>116409.84895499999</v>
      </c>
      <c r="B861" s="46" t="s">
        <v>107</v>
      </c>
      <c r="C861" s="46" t="s">
        <v>15</v>
      </c>
      <c r="D861" s="46" t="s">
        <v>114</v>
      </c>
      <c r="E861" s="46" t="s">
        <v>115</v>
      </c>
      <c r="F861" s="46" t="s">
        <v>41</v>
      </c>
    </row>
    <row r="862" spans="1:6" x14ac:dyDescent="0.25">
      <c r="A862" s="47">
        <v>1780357.74972</v>
      </c>
      <c r="B862" s="46" t="s">
        <v>107</v>
      </c>
      <c r="C862" s="46" t="s">
        <v>15</v>
      </c>
      <c r="D862" s="46" t="s">
        <v>114</v>
      </c>
      <c r="E862" s="46" t="s">
        <v>115</v>
      </c>
      <c r="F862" s="46" t="s">
        <v>41</v>
      </c>
    </row>
    <row r="863" spans="1:6" x14ac:dyDescent="0.25">
      <c r="A863" s="47">
        <v>319390.18188799999</v>
      </c>
      <c r="B863" s="46" t="s">
        <v>107</v>
      </c>
      <c r="C863" s="46" t="s">
        <v>15</v>
      </c>
      <c r="D863" s="46" t="s">
        <v>114</v>
      </c>
      <c r="E863" s="46" t="s">
        <v>115</v>
      </c>
      <c r="F863" s="46" t="s">
        <v>41</v>
      </c>
    </row>
    <row r="864" spans="1:6" x14ac:dyDescent="0.25">
      <c r="A864" s="47">
        <v>134357.656808</v>
      </c>
      <c r="B864" s="46" t="s">
        <v>107</v>
      </c>
      <c r="C864" s="46" t="s">
        <v>15</v>
      </c>
      <c r="D864" s="46" t="s">
        <v>114</v>
      </c>
      <c r="E864" s="46" t="s">
        <v>115</v>
      </c>
      <c r="F864" s="46" t="s">
        <v>41</v>
      </c>
    </row>
    <row r="865" spans="1:6" x14ac:dyDescent="0.25">
      <c r="A865" s="47">
        <v>33817.273687100002</v>
      </c>
      <c r="B865" s="46" t="s">
        <v>107</v>
      </c>
      <c r="C865" s="46" t="s">
        <v>15</v>
      </c>
      <c r="D865" s="46" t="s">
        <v>114</v>
      </c>
      <c r="E865" s="46" t="s">
        <v>115</v>
      </c>
      <c r="F865" s="46" t="s">
        <v>41</v>
      </c>
    </row>
    <row r="866" spans="1:6" x14ac:dyDescent="0.25">
      <c r="A866" s="47">
        <v>1266898.93126</v>
      </c>
      <c r="B866" s="46" t="s">
        <v>107</v>
      </c>
      <c r="C866" s="46" t="s">
        <v>15</v>
      </c>
      <c r="D866" s="46" t="s">
        <v>114</v>
      </c>
      <c r="E866" s="46" t="s">
        <v>115</v>
      </c>
      <c r="F866" s="46" t="s">
        <v>41</v>
      </c>
    </row>
    <row r="867" spans="1:6" x14ac:dyDescent="0.25">
      <c r="A867" s="47">
        <v>17211.880244100001</v>
      </c>
      <c r="B867" s="46" t="s">
        <v>107</v>
      </c>
      <c r="C867" s="46" t="s">
        <v>14</v>
      </c>
      <c r="D867" s="46" t="s">
        <v>114</v>
      </c>
      <c r="E867" s="46" t="s">
        <v>115</v>
      </c>
      <c r="F867" s="46" t="s">
        <v>41</v>
      </c>
    </row>
    <row r="868" spans="1:6" x14ac:dyDescent="0.25">
      <c r="A868" s="47">
        <v>209592.97235600001</v>
      </c>
      <c r="B868" s="46" t="s">
        <v>107</v>
      </c>
      <c r="C868" s="46" t="s">
        <v>10</v>
      </c>
      <c r="D868" s="46" t="s">
        <v>114</v>
      </c>
      <c r="E868" s="46" t="s">
        <v>115</v>
      </c>
      <c r="F868" s="46" t="s">
        <v>41</v>
      </c>
    </row>
    <row r="869" spans="1:6" x14ac:dyDescent="0.25">
      <c r="A869" s="47">
        <v>12111.5388991</v>
      </c>
      <c r="B869" s="46" t="s">
        <v>107</v>
      </c>
      <c r="C869" s="46" t="s">
        <v>14</v>
      </c>
      <c r="D869" s="46" t="s">
        <v>114</v>
      </c>
      <c r="E869" s="46" t="s">
        <v>115</v>
      </c>
      <c r="F869" s="46" t="s">
        <v>41</v>
      </c>
    </row>
    <row r="870" spans="1:6" x14ac:dyDescent="0.25">
      <c r="A870" s="47">
        <v>1549.5241883199999</v>
      </c>
      <c r="B870" s="46" t="s">
        <v>107</v>
      </c>
      <c r="C870" s="46" t="s">
        <v>1</v>
      </c>
      <c r="D870" s="46" t="s">
        <v>114</v>
      </c>
      <c r="E870" s="46" t="s">
        <v>115</v>
      </c>
      <c r="F870" s="46" t="s">
        <v>41</v>
      </c>
    </row>
    <row r="871" spans="1:6" x14ac:dyDescent="0.25">
      <c r="A871" s="47">
        <v>132344.31445999999</v>
      </c>
      <c r="B871" s="46" t="s">
        <v>107</v>
      </c>
      <c r="C871" s="46" t="s">
        <v>1</v>
      </c>
      <c r="D871" s="46" t="s">
        <v>114</v>
      </c>
      <c r="E871" s="46" t="s">
        <v>115</v>
      </c>
      <c r="F871" s="46" t="s">
        <v>41</v>
      </c>
    </row>
    <row r="872" spans="1:6" x14ac:dyDescent="0.25">
      <c r="A872" s="47">
        <v>557449.683953</v>
      </c>
      <c r="B872" s="46" t="s">
        <v>107</v>
      </c>
      <c r="C872" s="46" t="s">
        <v>1</v>
      </c>
      <c r="D872" s="46" t="s">
        <v>114</v>
      </c>
      <c r="E872" s="46" t="s">
        <v>115</v>
      </c>
      <c r="F872" s="46" t="s">
        <v>41</v>
      </c>
    </row>
    <row r="873" spans="1:6" x14ac:dyDescent="0.25">
      <c r="A873" s="47">
        <v>972813.20819999999</v>
      </c>
      <c r="B873" s="46" t="s">
        <v>107</v>
      </c>
      <c r="C873" s="46" t="s">
        <v>2</v>
      </c>
      <c r="D873" s="46" t="s">
        <v>114</v>
      </c>
      <c r="E873" s="46" t="s">
        <v>115</v>
      </c>
      <c r="F873" s="46" t="s">
        <v>41</v>
      </c>
    </row>
    <row r="874" spans="1:6" x14ac:dyDescent="0.25">
      <c r="A874" s="47">
        <v>304536.91922400001</v>
      </c>
      <c r="B874" s="46" t="s">
        <v>107</v>
      </c>
      <c r="C874" s="46" t="s">
        <v>10</v>
      </c>
      <c r="D874" s="46" t="s">
        <v>114</v>
      </c>
      <c r="E874" s="46" t="s">
        <v>115</v>
      </c>
      <c r="F874" s="46" t="s">
        <v>41</v>
      </c>
    </row>
    <row r="875" spans="1:6" x14ac:dyDescent="0.25">
      <c r="A875" s="47">
        <v>1817895.51453</v>
      </c>
      <c r="B875" s="46" t="s">
        <v>107</v>
      </c>
      <c r="C875" s="46" t="s">
        <v>2</v>
      </c>
      <c r="D875" s="46" t="s">
        <v>114</v>
      </c>
      <c r="E875" s="46" t="s">
        <v>115</v>
      </c>
      <c r="F875" s="46" t="s">
        <v>46</v>
      </c>
    </row>
    <row r="876" spans="1:6" x14ac:dyDescent="0.25">
      <c r="A876" s="47">
        <v>999756.88745699998</v>
      </c>
      <c r="B876" s="46" t="s">
        <v>107</v>
      </c>
      <c r="C876" s="46" t="s">
        <v>2</v>
      </c>
      <c r="D876" s="46" t="s">
        <v>114</v>
      </c>
      <c r="E876" s="46" t="s">
        <v>115</v>
      </c>
      <c r="F876" s="46" t="s">
        <v>46</v>
      </c>
    </row>
    <row r="877" spans="1:6" x14ac:dyDescent="0.25">
      <c r="A877" s="47">
        <v>3386499.1418300001</v>
      </c>
      <c r="B877" s="46" t="s">
        <v>107</v>
      </c>
      <c r="C877" s="46" t="s">
        <v>9</v>
      </c>
      <c r="D877" s="46" t="s">
        <v>114</v>
      </c>
      <c r="E877" s="46" t="s">
        <v>115</v>
      </c>
      <c r="F877" s="46" t="s">
        <v>46</v>
      </c>
    </row>
    <row r="878" spans="1:6" x14ac:dyDescent="0.25">
      <c r="A878" s="47">
        <v>2412430.4407600001</v>
      </c>
      <c r="B878" s="46" t="s">
        <v>107</v>
      </c>
      <c r="C878" s="46" t="s">
        <v>5</v>
      </c>
      <c r="D878" s="46" t="s">
        <v>114</v>
      </c>
      <c r="E878" s="46" t="s">
        <v>115</v>
      </c>
      <c r="F878" s="46" t="s">
        <v>46</v>
      </c>
    </row>
    <row r="879" spans="1:6" x14ac:dyDescent="0.25">
      <c r="A879" s="47">
        <v>3810950.7961900001</v>
      </c>
      <c r="B879" s="46" t="s">
        <v>107</v>
      </c>
      <c r="C879" s="46" t="s">
        <v>6</v>
      </c>
      <c r="D879" s="46" t="s">
        <v>114</v>
      </c>
      <c r="E879" s="46" t="s">
        <v>115</v>
      </c>
      <c r="F879" s="46" t="s">
        <v>46</v>
      </c>
    </row>
    <row r="880" spans="1:6" x14ac:dyDescent="0.25">
      <c r="A880" s="47">
        <v>126109.25199800001</v>
      </c>
      <c r="B880" s="46" t="s">
        <v>107</v>
      </c>
      <c r="C880" s="46" t="s">
        <v>5</v>
      </c>
      <c r="D880" s="46" t="s">
        <v>114</v>
      </c>
      <c r="E880" s="46" t="s">
        <v>115</v>
      </c>
      <c r="F880" s="46" t="s">
        <v>46</v>
      </c>
    </row>
    <row r="881" spans="1:6" x14ac:dyDescent="0.25">
      <c r="A881" s="47">
        <v>228096.805376</v>
      </c>
      <c r="B881" s="46" t="s">
        <v>107</v>
      </c>
      <c r="C881" s="46" t="s">
        <v>5</v>
      </c>
      <c r="D881" s="46" t="s">
        <v>114</v>
      </c>
      <c r="E881" s="46" t="s">
        <v>115</v>
      </c>
      <c r="F881" s="46" t="s">
        <v>46</v>
      </c>
    </row>
    <row r="882" spans="1:6" x14ac:dyDescent="0.25">
      <c r="A882" s="47">
        <v>1720525.0662400001</v>
      </c>
      <c r="B882" s="46" t="s">
        <v>107</v>
      </c>
      <c r="C882" s="46" t="s">
        <v>5</v>
      </c>
      <c r="D882" s="46" t="s">
        <v>114</v>
      </c>
      <c r="E882" s="46" t="s">
        <v>115</v>
      </c>
      <c r="F882" s="46" t="s">
        <v>46</v>
      </c>
    </row>
    <row r="883" spans="1:6" x14ac:dyDescent="0.25">
      <c r="A883" s="47">
        <v>429942.32038599998</v>
      </c>
      <c r="B883" s="46" t="s">
        <v>107</v>
      </c>
      <c r="C883" s="46" t="s">
        <v>6</v>
      </c>
      <c r="D883" s="46" t="s">
        <v>114</v>
      </c>
      <c r="E883" s="46" t="s">
        <v>115</v>
      </c>
      <c r="F883" s="46" t="s">
        <v>46</v>
      </c>
    </row>
    <row r="884" spans="1:6" x14ac:dyDescent="0.25">
      <c r="A884" s="47">
        <v>75514.302463600005</v>
      </c>
      <c r="B884" s="46" t="s">
        <v>107</v>
      </c>
      <c r="C884" s="46" t="s">
        <v>5</v>
      </c>
      <c r="D884" s="46" t="s">
        <v>114</v>
      </c>
      <c r="E884" s="46" t="s">
        <v>115</v>
      </c>
      <c r="F884" s="46" t="s">
        <v>46</v>
      </c>
    </row>
    <row r="885" spans="1:6" x14ac:dyDescent="0.25">
      <c r="A885" s="47">
        <v>34868.1619747</v>
      </c>
      <c r="B885" s="46" t="s">
        <v>107</v>
      </c>
      <c r="C885" s="46" t="s">
        <v>5</v>
      </c>
      <c r="D885" s="46" t="s">
        <v>114</v>
      </c>
      <c r="E885" s="46" t="s">
        <v>115</v>
      </c>
      <c r="F885" s="46" t="s">
        <v>46</v>
      </c>
    </row>
    <row r="886" spans="1:6" x14ac:dyDescent="0.25">
      <c r="A886" s="47">
        <v>20820.8788159</v>
      </c>
      <c r="B886" s="46" t="s">
        <v>107</v>
      </c>
      <c r="C886" s="46" t="s">
        <v>4</v>
      </c>
      <c r="D886" s="46" t="s">
        <v>114</v>
      </c>
      <c r="E886" s="46" t="s">
        <v>115</v>
      </c>
      <c r="F886" s="46" t="s">
        <v>46</v>
      </c>
    </row>
    <row r="887" spans="1:6" x14ac:dyDescent="0.25">
      <c r="A887" s="47">
        <v>13085.064049099999</v>
      </c>
      <c r="B887" s="46" t="s">
        <v>107</v>
      </c>
      <c r="C887" s="46" t="s">
        <v>6</v>
      </c>
      <c r="D887" s="46" t="s">
        <v>114</v>
      </c>
      <c r="E887" s="46" t="s">
        <v>115</v>
      </c>
      <c r="F887" s="46" t="s">
        <v>46</v>
      </c>
    </row>
    <row r="888" spans="1:6" x14ac:dyDescent="0.25">
      <c r="A888" s="47">
        <v>386723.28651100001</v>
      </c>
      <c r="B888" s="46" t="s">
        <v>107</v>
      </c>
      <c r="C888" s="46" t="s">
        <v>15</v>
      </c>
      <c r="D888" s="46" t="s">
        <v>114</v>
      </c>
      <c r="E888" s="46" t="s">
        <v>115</v>
      </c>
      <c r="F888" s="46" t="s">
        <v>46</v>
      </c>
    </row>
    <row r="889" spans="1:6" x14ac:dyDescent="0.25">
      <c r="A889" s="47">
        <v>1450.92042109</v>
      </c>
      <c r="B889" s="46" t="s">
        <v>107</v>
      </c>
      <c r="C889" s="46" t="s">
        <v>4</v>
      </c>
      <c r="D889" s="46" t="s">
        <v>114</v>
      </c>
      <c r="E889" s="46" t="s">
        <v>115</v>
      </c>
      <c r="F889" s="46" t="s">
        <v>46</v>
      </c>
    </row>
    <row r="890" spans="1:6" x14ac:dyDescent="0.25">
      <c r="A890" s="47">
        <v>5448.4482223699997</v>
      </c>
      <c r="B890" s="46" t="s">
        <v>107</v>
      </c>
      <c r="C890" s="46" t="s">
        <v>4</v>
      </c>
      <c r="D890" s="46" t="s">
        <v>114</v>
      </c>
      <c r="E890" s="46" t="s">
        <v>115</v>
      </c>
      <c r="F890" s="46" t="s">
        <v>46</v>
      </c>
    </row>
    <row r="891" spans="1:6" x14ac:dyDescent="0.25">
      <c r="A891" s="47">
        <v>31165.7633393</v>
      </c>
      <c r="B891" s="46" t="s">
        <v>107</v>
      </c>
      <c r="C891" s="46" t="s">
        <v>4</v>
      </c>
      <c r="D891" s="46" t="s">
        <v>114</v>
      </c>
      <c r="E891" s="46" t="s">
        <v>115</v>
      </c>
      <c r="F891" s="46" t="s">
        <v>46</v>
      </c>
    </row>
    <row r="892" spans="1:6" x14ac:dyDescent="0.25">
      <c r="A892" s="47">
        <v>482174.22720600001</v>
      </c>
      <c r="B892" s="46" t="s">
        <v>106</v>
      </c>
      <c r="C892" s="46" t="s">
        <v>4</v>
      </c>
      <c r="D892" s="46" t="s">
        <v>114</v>
      </c>
      <c r="E892" s="46" t="s">
        <v>115</v>
      </c>
      <c r="F892" s="46" t="s">
        <v>41</v>
      </c>
    </row>
    <row r="893" spans="1:6" x14ac:dyDescent="0.25">
      <c r="A893" s="47">
        <v>37851.302297599999</v>
      </c>
      <c r="B893" s="46" t="s">
        <v>106</v>
      </c>
      <c r="C893" s="46" t="s">
        <v>4</v>
      </c>
      <c r="D893" s="46" t="s">
        <v>114</v>
      </c>
      <c r="E893" s="46" t="s">
        <v>115</v>
      </c>
      <c r="F893" s="46" t="s">
        <v>41</v>
      </c>
    </row>
    <row r="894" spans="1:6" x14ac:dyDescent="0.25">
      <c r="A894" s="47">
        <v>2002.32702681</v>
      </c>
      <c r="B894" s="46" t="s">
        <v>106</v>
      </c>
      <c r="C894" s="46" t="s">
        <v>4</v>
      </c>
      <c r="D894" s="46" t="s">
        <v>114</v>
      </c>
      <c r="E894" s="46" t="s">
        <v>115</v>
      </c>
      <c r="F894" s="46" t="s">
        <v>41</v>
      </c>
    </row>
    <row r="895" spans="1:6" x14ac:dyDescent="0.25">
      <c r="A895" s="47">
        <v>331904.07073099999</v>
      </c>
      <c r="B895" s="46" t="s">
        <v>106</v>
      </c>
      <c r="C895" s="46" t="s">
        <v>15</v>
      </c>
      <c r="D895" s="46" t="s">
        <v>114</v>
      </c>
      <c r="E895" s="46" t="s">
        <v>115</v>
      </c>
      <c r="F895" s="46" t="s">
        <v>41</v>
      </c>
    </row>
    <row r="896" spans="1:6" x14ac:dyDescent="0.25">
      <c r="A896" s="47">
        <v>380656.65708500001</v>
      </c>
      <c r="B896" s="46" t="s">
        <v>106</v>
      </c>
      <c r="C896" s="46" t="s">
        <v>1</v>
      </c>
      <c r="D896" s="46" t="s">
        <v>114</v>
      </c>
      <c r="E896" s="46" t="s">
        <v>115</v>
      </c>
      <c r="F896" s="46" t="s">
        <v>41</v>
      </c>
    </row>
    <row r="897" spans="1:6" x14ac:dyDescent="0.25">
      <c r="A897" s="47">
        <v>654580.89098400006</v>
      </c>
      <c r="B897" s="46" t="s">
        <v>106</v>
      </c>
      <c r="C897" s="46" t="s">
        <v>15</v>
      </c>
      <c r="D897" s="46" t="s">
        <v>114</v>
      </c>
      <c r="E897" s="46" t="s">
        <v>115</v>
      </c>
      <c r="F897" s="46" t="s">
        <v>41</v>
      </c>
    </row>
    <row r="898" spans="1:6" x14ac:dyDescent="0.25">
      <c r="A898" s="47">
        <v>15429.906176500001</v>
      </c>
      <c r="B898" s="46" t="s">
        <v>106</v>
      </c>
      <c r="C898" s="46" t="s">
        <v>15</v>
      </c>
      <c r="D898" s="46" t="s">
        <v>114</v>
      </c>
      <c r="E898" s="46" t="s">
        <v>115</v>
      </c>
      <c r="F898" s="46" t="s">
        <v>41</v>
      </c>
    </row>
    <row r="899" spans="1:6" x14ac:dyDescent="0.25">
      <c r="A899" s="47">
        <v>507103.72670300002</v>
      </c>
      <c r="B899" s="46" t="s">
        <v>106</v>
      </c>
      <c r="C899" s="46" t="s">
        <v>15</v>
      </c>
      <c r="D899" s="46" t="s">
        <v>114</v>
      </c>
      <c r="E899" s="46" t="s">
        <v>115</v>
      </c>
      <c r="F899" s="46" t="s">
        <v>42</v>
      </c>
    </row>
    <row r="900" spans="1:6" x14ac:dyDescent="0.25">
      <c r="A900" s="47">
        <v>22483.4458777</v>
      </c>
      <c r="B900" s="46" t="s">
        <v>106</v>
      </c>
      <c r="C900" s="46" t="s">
        <v>9</v>
      </c>
      <c r="D900" s="46" t="s">
        <v>114</v>
      </c>
      <c r="E900" s="46" t="s">
        <v>115</v>
      </c>
      <c r="F900" s="46" t="s">
        <v>42</v>
      </c>
    </row>
    <row r="901" spans="1:6" x14ac:dyDescent="0.25">
      <c r="A901" s="47">
        <v>5203.1711788700004</v>
      </c>
      <c r="B901" s="46" t="s">
        <v>106</v>
      </c>
      <c r="C901" s="46" t="s">
        <v>14</v>
      </c>
      <c r="D901" s="46" t="s">
        <v>114</v>
      </c>
      <c r="E901" s="46" t="s">
        <v>115</v>
      </c>
      <c r="F901" s="46" t="s">
        <v>42</v>
      </c>
    </row>
    <row r="902" spans="1:6" x14ac:dyDescent="0.25">
      <c r="A902" s="47">
        <v>78365915.883699998</v>
      </c>
      <c r="B902" s="46" t="s">
        <v>106</v>
      </c>
      <c r="C902" s="46" t="s">
        <v>15</v>
      </c>
      <c r="D902" s="46" t="s">
        <v>114</v>
      </c>
      <c r="E902" s="46" t="s">
        <v>115</v>
      </c>
      <c r="F902" s="46" t="s">
        <v>42</v>
      </c>
    </row>
    <row r="903" spans="1:6" x14ac:dyDescent="0.25">
      <c r="A903" s="47">
        <v>3603531.2225500001</v>
      </c>
      <c r="B903" s="46" t="s">
        <v>106</v>
      </c>
      <c r="C903" s="46" t="s">
        <v>6</v>
      </c>
      <c r="D903" s="46" t="s">
        <v>114</v>
      </c>
      <c r="E903" s="46" t="s">
        <v>115</v>
      </c>
      <c r="F903" s="46" t="s">
        <v>42</v>
      </c>
    </row>
    <row r="904" spans="1:6" x14ac:dyDescent="0.25">
      <c r="A904" s="47">
        <v>24820.238597899999</v>
      </c>
      <c r="B904" s="46" t="s">
        <v>106</v>
      </c>
      <c r="C904" s="46" t="s">
        <v>15</v>
      </c>
      <c r="D904" s="46" t="s">
        <v>114</v>
      </c>
      <c r="E904" s="46" t="s">
        <v>115</v>
      </c>
      <c r="F904" s="46" t="s">
        <v>42</v>
      </c>
    </row>
    <row r="905" spans="1:6" x14ac:dyDescent="0.25">
      <c r="A905" s="47">
        <v>27462.405300800001</v>
      </c>
      <c r="B905" s="46" t="s">
        <v>106</v>
      </c>
      <c r="C905" s="46" t="s">
        <v>9</v>
      </c>
      <c r="D905" s="46" t="s">
        <v>114</v>
      </c>
      <c r="E905" s="46" t="s">
        <v>115</v>
      </c>
      <c r="F905" s="46" t="s">
        <v>42</v>
      </c>
    </row>
    <row r="906" spans="1:6" x14ac:dyDescent="0.25">
      <c r="A906" s="47">
        <v>23364.778572899999</v>
      </c>
      <c r="B906" s="46" t="s">
        <v>106</v>
      </c>
      <c r="C906" s="46" t="s">
        <v>15</v>
      </c>
      <c r="D906" s="46" t="s">
        <v>114</v>
      </c>
      <c r="E906" s="46" t="s">
        <v>115</v>
      </c>
      <c r="F906" s="46" t="s">
        <v>42</v>
      </c>
    </row>
    <row r="907" spans="1:6" x14ac:dyDescent="0.25">
      <c r="A907" s="47">
        <v>18914.4620479</v>
      </c>
      <c r="B907" s="46" t="s">
        <v>106</v>
      </c>
      <c r="C907" s="46" t="s">
        <v>12</v>
      </c>
      <c r="D907" s="46" t="s">
        <v>114</v>
      </c>
      <c r="E907" s="46" t="s">
        <v>115</v>
      </c>
      <c r="F907" s="46" t="s">
        <v>42</v>
      </c>
    </row>
    <row r="908" spans="1:6" x14ac:dyDescent="0.25">
      <c r="A908" s="47">
        <v>99456.508233600005</v>
      </c>
      <c r="B908" s="46" t="s">
        <v>106</v>
      </c>
      <c r="C908" s="46" t="s">
        <v>0</v>
      </c>
      <c r="D908" s="46" t="s">
        <v>114</v>
      </c>
      <c r="E908" s="46" t="s">
        <v>115</v>
      </c>
      <c r="F908" s="46" t="s">
        <v>46</v>
      </c>
    </row>
    <row r="909" spans="1:6" x14ac:dyDescent="0.25">
      <c r="A909" s="47">
        <v>24303.095924500001</v>
      </c>
      <c r="B909" s="46" t="s">
        <v>106</v>
      </c>
      <c r="C909" s="46" t="s">
        <v>9</v>
      </c>
      <c r="D909" s="46" t="s">
        <v>114</v>
      </c>
      <c r="E909" s="46" t="s">
        <v>115</v>
      </c>
      <c r="F909" s="46" t="s">
        <v>46</v>
      </c>
    </row>
    <row r="910" spans="1:6" x14ac:dyDescent="0.25">
      <c r="A910" s="47">
        <v>178615.810038</v>
      </c>
      <c r="B910" s="46" t="s">
        <v>106</v>
      </c>
      <c r="C910" s="46" t="s">
        <v>6</v>
      </c>
      <c r="D910" s="46" t="s">
        <v>114</v>
      </c>
      <c r="E910" s="46" t="s">
        <v>115</v>
      </c>
      <c r="F910" s="46" t="s">
        <v>46</v>
      </c>
    </row>
    <row r="911" spans="1:6" x14ac:dyDescent="0.25">
      <c r="A911" s="47">
        <v>295020.39786299999</v>
      </c>
      <c r="B911" s="46" t="s">
        <v>106</v>
      </c>
      <c r="C911" s="46" t="s">
        <v>5</v>
      </c>
      <c r="D911" s="46" t="s">
        <v>114</v>
      </c>
      <c r="E911" s="46" t="s">
        <v>115</v>
      </c>
      <c r="F911" s="46" t="s">
        <v>46</v>
      </c>
    </row>
    <row r="912" spans="1:6" x14ac:dyDescent="0.25">
      <c r="A912" s="47">
        <v>32965311.4844</v>
      </c>
      <c r="B912" s="46" t="s">
        <v>106</v>
      </c>
      <c r="C912" s="46" t="s">
        <v>15</v>
      </c>
      <c r="D912" s="46" t="s">
        <v>114</v>
      </c>
      <c r="E912" s="46" t="s">
        <v>115</v>
      </c>
      <c r="F912" s="46" t="s">
        <v>46</v>
      </c>
    </row>
    <row r="913" spans="1:6" x14ac:dyDescent="0.25">
      <c r="A913" s="47">
        <v>797664.47102499998</v>
      </c>
      <c r="B913" s="46" t="s">
        <v>106</v>
      </c>
      <c r="C913" s="46" t="s">
        <v>15</v>
      </c>
      <c r="D913" s="46" t="s">
        <v>114</v>
      </c>
      <c r="E913" s="46" t="s">
        <v>115</v>
      </c>
      <c r="F913" s="46" t="s">
        <v>42</v>
      </c>
    </row>
    <row r="914" spans="1:6" x14ac:dyDescent="0.25">
      <c r="A914" s="47">
        <v>7405.3254674500004</v>
      </c>
      <c r="B914" s="46" t="s">
        <v>106</v>
      </c>
      <c r="C914" s="46" t="s">
        <v>15</v>
      </c>
      <c r="D914" s="46" t="s">
        <v>114</v>
      </c>
      <c r="E914" s="46" t="s">
        <v>115</v>
      </c>
      <c r="F914" s="46" t="s">
        <v>42</v>
      </c>
    </row>
    <row r="915" spans="1:6" x14ac:dyDescent="0.25">
      <c r="A915" s="47">
        <v>3477.5910888799999</v>
      </c>
      <c r="B915" s="46" t="s">
        <v>106</v>
      </c>
      <c r="C915" s="46" t="s">
        <v>15</v>
      </c>
      <c r="D915" s="46" t="s">
        <v>114</v>
      </c>
      <c r="E915" s="46" t="s">
        <v>115</v>
      </c>
      <c r="F915" s="46" t="s">
        <v>42</v>
      </c>
    </row>
    <row r="916" spans="1:6" x14ac:dyDescent="0.25">
      <c r="A916" s="47">
        <v>1725.43174632</v>
      </c>
      <c r="B916" s="46" t="s">
        <v>106</v>
      </c>
      <c r="C916" s="46" t="s">
        <v>14</v>
      </c>
      <c r="D916" s="46" t="s">
        <v>114</v>
      </c>
      <c r="E916" s="46" t="s">
        <v>115</v>
      </c>
      <c r="F916" s="46" t="s">
        <v>42</v>
      </c>
    </row>
    <row r="917" spans="1:6" x14ac:dyDescent="0.25">
      <c r="A917" s="47">
        <v>3137278.5632199999</v>
      </c>
      <c r="B917" s="46" t="s">
        <v>106</v>
      </c>
      <c r="C917" s="46" t="s">
        <v>15</v>
      </c>
      <c r="D917" s="46" t="s">
        <v>114</v>
      </c>
      <c r="E917" s="46" t="s">
        <v>115</v>
      </c>
      <c r="F917" s="46" t="s">
        <v>42</v>
      </c>
    </row>
    <row r="918" spans="1:6" x14ac:dyDescent="0.25">
      <c r="A918" s="47">
        <v>49320.076484999998</v>
      </c>
      <c r="B918" s="46" t="s">
        <v>106</v>
      </c>
      <c r="C918" s="46" t="s">
        <v>15</v>
      </c>
      <c r="D918" s="46" t="s">
        <v>114</v>
      </c>
      <c r="E918" s="46" t="s">
        <v>115</v>
      </c>
      <c r="F918" s="46" t="s">
        <v>42</v>
      </c>
    </row>
    <row r="919" spans="1:6" x14ac:dyDescent="0.25">
      <c r="A919" s="47">
        <v>10756.177018300001</v>
      </c>
      <c r="B919" s="46" t="s">
        <v>106</v>
      </c>
      <c r="C919" s="46" t="s">
        <v>12</v>
      </c>
      <c r="D919" s="46" t="s">
        <v>114</v>
      </c>
      <c r="E919" s="46" t="s">
        <v>115</v>
      </c>
      <c r="F919" s="46" t="s">
        <v>42</v>
      </c>
    </row>
    <row r="920" spans="1:6" x14ac:dyDescent="0.25">
      <c r="A920" s="47">
        <v>463837.69794799999</v>
      </c>
      <c r="B920" s="46" t="s">
        <v>106</v>
      </c>
      <c r="C920" s="46" t="s">
        <v>15</v>
      </c>
      <c r="D920" s="46" t="s">
        <v>114</v>
      </c>
      <c r="E920" s="46" t="s">
        <v>115</v>
      </c>
      <c r="F920" s="46" t="s">
        <v>42</v>
      </c>
    </row>
    <row r="921" spans="1:6" x14ac:dyDescent="0.25">
      <c r="A921" s="47">
        <v>14522.897733399999</v>
      </c>
      <c r="B921" s="46" t="s">
        <v>106</v>
      </c>
      <c r="C921" s="46" t="s">
        <v>12</v>
      </c>
      <c r="D921" s="46" t="s">
        <v>114</v>
      </c>
      <c r="E921" s="46" t="s">
        <v>115</v>
      </c>
      <c r="F921" s="46" t="s">
        <v>42</v>
      </c>
    </row>
    <row r="922" spans="1:6" x14ac:dyDescent="0.25">
      <c r="A922" s="47">
        <v>134452567.58000001</v>
      </c>
      <c r="B922" s="46" t="s">
        <v>107</v>
      </c>
      <c r="C922" s="46" t="s">
        <v>4</v>
      </c>
      <c r="D922" s="46" t="s">
        <v>114</v>
      </c>
      <c r="E922" s="46" t="s">
        <v>115</v>
      </c>
      <c r="F922" s="46" t="s">
        <v>44</v>
      </c>
    </row>
    <row r="923" spans="1:6" x14ac:dyDescent="0.25">
      <c r="A923" s="47">
        <v>253665465.68099999</v>
      </c>
      <c r="B923" s="46" t="s">
        <v>107</v>
      </c>
      <c r="C923" s="46" t="s">
        <v>15</v>
      </c>
      <c r="D923" s="46" t="s">
        <v>114</v>
      </c>
      <c r="E923" s="46" t="s">
        <v>115</v>
      </c>
      <c r="F923" s="46" t="s">
        <v>44</v>
      </c>
    </row>
    <row r="924" spans="1:6" x14ac:dyDescent="0.25">
      <c r="A924" s="47">
        <v>189444331.68399999</v>
      </c>
      <c r="B924" s="46" t="s">
        <v>107</v>
      </c>
      <c r="C924" s="46" t="s">
        <v>0</v>
      </c>
      <c r="D924" s="46" t="s">
        <v>114</v>
      </c>
      <c r="E924" s="46" t="s">
        <v>115</v>
      </c>
      <c r="F924" s="46" t="s">
        <v>44</v>
      </c>
    </row>
    <row r="925" spans="1:6" x14ac:dyDescent="0.25">
      <c r="A925" s="47">
        <v>205637899.04300001</v>
      </c>
      <c r="B925" s="46" t="s">
        <v>107</v>
      </c>
      <c r="C925" s="46" t="s">
        <v>1</v>
      </c>
      <c r="D925" s="46" t="s">
        <v>114</v>
      </c>
      <c r="E925" s="46" t="s">
        <v>115</v>
      </c>
      <c r="F925" s="46" t="s">
        <v>44</v>
      </c>
    </row>
    <row r="926" spans="1:6" x14ac:dyDescent="0.25">
      <c r="A926" s="47">
        <v>104359705.597</v>
      </c>
      <c r="B926" s="46" t="s">
        <v>107</v>
      </c>
      <c r="C926" s="46" t="s">
        <v>15</v>
      </c>
      <c r="D926" s="46" t="s">
        <v>114</v>
      </c>
      <c r="E926" s="46" t="s">
        <v>115</v>
      </c>
      <c r="F926" s="46" t="s">
        <v>44</v>
      </c>
    </row>
    <row r="927" spans="1:6" x14ac:dyDescent="0.25">
      <c r="A927" s="47">
        <v>122700110.63</v>
      </c>
      <c r="B927" s="46" t="s">
        <v>107</v>
      </c>
      <c r="C927" s="46" t="s">
        <v>15</v>
      </c>
      <c r="D927" s="46" t="s">
        <v>114</v>
      </c>
      <c r="E927" s="46" t="s">
        <v>115</v>
      </c>
      <c r="F927" s="46" t="s">
        <v>44</v>
      </c>
    </row>
    <row r="928" spans="1:6" x14ac:dyDescent="0.25">
      <c r="A928" s="47">
        <v>111088.683768</v>
      </c>
      <c r="B928" s="46" t="s">
        <v>107</v>
      </c>
      <c r="C928" s="46" t="s">
        <v>14</v>
      </c>
      <c r="D928" s="46" t="s">
        <v>114</v>
      </c>
      <c r="E928" s="46" t="s">
        <v>115</v>
      </c>
      <c r="F928" s="46" t="s">
        <v>44</v>
      </c>
    </row>
    <row r="929" spans="1:6" x14ac:dyDescent="0.25">
      <c r="A929" s="47">
        <v>6935791.0591599997</v>
      </c>
      <c r="B929" s="46" t="s">
        <v>107</v>
      </c>
      <c r="C929" s="46" t="s">
        <v>2</v>
      </c>
      <c r="D929" s="46" t="s">
        <v>114</v>
      </c>
      <c r="E929" s="46" t="s">
        <v>115</v>
      </c>
      <c r="F929" s="46" t="s">
        <v>44</v>
      </c>
    </row>
    <row r="930" spans="1:6" x14ac:dyDescent="0.25">
      <c r="A930" s="47">
        <v>141761814.14700001</v>
      </c>
      <c r="B930" s="46" t="s">
        <v>107</v>
      </c>
      <c r="C930" s="46" t="s">
        <v>15</v>
      </c>
      <c r="D930" s="46" t="s">
        <v>114</v>
      </c>
      <c r="E930" s="46" t="s">
        <v>115</v>
      </c>
      <c r="F930" s="46" t="s">
        <v>43</v>
      </c>
    </row>
    <row r="931" spans="1:6" x14ac:dyDescent="0.25">
      <c r="A931" s="47">
        <v>86975696.185699999</v>
      </c>
      <c r="B931" s="46" t="s">
        <v>107</v>
      </c>
      <c r="C931" s="46" t="s">
        <v>0</v>
      </c>
      <c r="D931" s="46" t="s">
        <v>114</v>
      </c>
      <c r="E931" s="46" t="s">
        <v>115</v>
      </c>
      <c r="F931" s="46" t="s">
        <v>43</v>
      </c>
    </row>
    <row r="932" spans="1:6" x14ac:dyDescent="0.25">
      <c r="A932" s="47">
        <v>104369692.62199999</v>
      </c>
      <c r="B932" s="46" t="s">
        <v>107</v>
      </c>
      <c r="C932" s="46" t="s">
        <v>15</v>
      </c>
      <c r="D932" s="46" t="s">
        <v>114</v>
      </c>
      <c r="E932" s="46" t="s">
        <v>115</v>
      </c>
      <c r="F932" s="46" t="s">
        <v>43</v>
      </c>
    </row>
    <row r="933" spans="1:6" x14ac:dyDescent="0.25">
      <c r="A933" s="47">
        <v>47019784.9454</v>
      </c>
      <c r="B933" s="46" t="s">
        <v>107</v>
      </c>
      <c r="C933" s="46" t="s">
        <v>15</v>
      </c>
      <c r="D933" s="46" t="s">
        <v>114</v>
      </c>
      <c r="E933" s="46" t="s">
        <v>115</v>
      </c>
      <c r="F933" s="46" t="s">
        <v>43</v>
      </c>
    </row>
    <row r="934" spans="1:6" x14ac:dyDescent="0.25">
      <c r="A934" s="47">
        <v>10789817.3949</v>
      </c>
      <c r="B934" s="46" t="s">
        <v>107</v>
      </c>
      <c r="C934" s="46" t="s">
        <v>15</v>
      </c>
      <c r="D934" s="46" t="s">
        <v>114</v>
      </c>
      <c r="E934" s="46" t="s">
        <v>115</v>
      </c>
      <c r="F934" s="46" t="s">
        <v>43</v>
      </c>
    </row>
    <row r="935" spans="1:6" x14ac:dyDescent="0.25">
      <c r="A935" s="47">
        <v>9915538.8287000004</v>
      </c>
      <c r="B935" s="46" t="s">
        <v>107</v>
      </c>
      <c r="C935" s="46" t="s">
        <v>2</v>
      </c>
      <c r="D935" s="46" t="s">
        <v>114</v>
      </c>
      <c r="E935" s="46" t="s">
        <v>115</v>
      </c>
      <c r="F935" s="46" t="s">
        <v>43</v>
      </c>
    </row>
    <row r="936" spans="1:6" x14ac:dyDescent="0.25">
      <c r="A936" s="47">
        <v>27570572.840399999</v>
      </c>
      <c r="B936" s="46" t="s">
        <v>107</v>
      </c>
      <c r="C936" s="46" t="s">
        <v>2</v>
      </c>
      <c r="D936" s="46" t="s">
        <v>114</v>
      </c>
      <c r="E936" s="46" t="s">
        <v>115</v>
      </c>
      <c r="F936" s="46" t="s">
        <v>43</v>
      </c>
    </row>
    <row r="937" spans="1:6" x14ac:dyDescent="0.25">
      <c r="A937" s="47">
        <v>6544896.2505999999</v>
      </c>
      <c r="B937" s="46" t="s">
        <v>107</v>
      </c>
      <c r="C937" s="46" t="s">
        <v>2</v>
      </c>
      <c r="D937" s="46" t="s">
        <v>114</v>
      </c>
      <c r="E937" s="46" t="s">
        <v>115</v>
      </c>
      <c r="F937" s="46" t="s">
        <v>42</v>
      </c>
    </row>
    <row r="938" spans="1:6" x14ac:dyDescent="0.25">
      <c r="A938" s="47">
        <v>6446080.3352800002</v>
      </c>
      <c r="B938" s="46" t="s">
        <v>107</v>
      </c>
      <c r="C938" s="46" t="s">
        <v>2</v>
      </c>
      <c r="D938" s="46" t="s">
        <v>114</v>
      </c>
      <c r="E938" s="46" t="s">
        <v>115</v>
      </c>
      <c r="F938" s="46" t="s">
        <v>42</v>
      </c>
    </row>
    <row r="939" spans="1:6" x14ac:dyDescent="0.25">
      <c r="A939" s="47">
        <v>9443970.97597</v>
      </c>
      <c r="B939" s="46" t="s">
        <v>107</v>
      </c>
      <c r="C939" s="46" t="s">
        <v>15</v>
      </c>
      <c r="D939" s="46" t="s">
        <v>114</v>
      </c>
      <c r="E939" s="46" t="s">
        <v>115</v>
      </c>
      <c r="F939" s="46" t="s">
        <v>42</v>
      </c>
    </row>
    <row r="940" spans="1:6" x14ac:dyDescent="0.25">
      <c r="A940" s="47">
        <v>18452385.741099998</v>
      </c>
      <c r="B940" s="46" t="s">
        <v>107</v>
      </c>
      <c r="C940" s="46" t="s">
        <v>15</v>
      </c>
      <c r="D940" s="46" t="s">
        <v>114</v>
      </c>
      <c r="E940" s="46" t="s">
        <v>115</v>
      </c>
      <c r="F940" s="46" t="s">
        <v>42</v>
      </c>
    </row>
    <row r="941" spans="1:6" x14ac:dyDescent="0.25">
      <c r="A941" s="47">
        <v>37121188.7126</v>
      </c>
      <c r="B941" s="46" t="s">
        <v>107</v>
      </c>
      <c r="C941" s="46" t="s">
        <v>1</v>
      </c>
      <c r="D941" s="46" t="s">
        <v>114</v>
      </c>
      <c r="E941" s="46" t="s">
        <v>115</v>
      </c>
      <c r="F941" s="46" t="s">
        <v>42</v>
      </c>
    </row>
    <row r="942" spans="1:6" x14ac:dyDescent="0.25">
      <c r="A942" s="47">
        <v>4814939.5302299997</v>
      </c>
      <c r="B942" s="46" t="s">
        <v>107</v>
      </c>
      <c r="C942" s="46" t="s">
        <v>2</v>
      </c>
      <c r="D942" s="46" t="s">
        <v>114</v>
      </c>
      <c r="E942" s="46" t="s">
        <v>115</v>
      </c>
      <c r="F942" s="46" t="s">
        <v>42</v>
      </c>
    </row>
    <row r="943" spans="1:6" x14ac:dyDescent="0.25">
      <c r="A943" s="47">
        <v>60669638.021899998</v>
      </c>
      <c r="B943" s="46" t="s">
        <v>107</v>
      </c>
      <c r="C943" s="46" t="s">
        <v>0</v>
      </c>
      <c r="D943" s="46" t="s">
        <v>114</v>
      </c>
      <c r="E943" s="46" t="s">
        <v>115</v>
      </c>
      <c r="F943" s="46" t="s">
        <v>42</v>
      </c>
    </row>
    <row r="944" spans="1:6" x14ac:dyDescent="0.25">
      <c r="A944" s="47">
        <v>219293180.23500001</v>
      </c>
      <c r="B944" s="46" t="s">
        <v>107</v>
      </c>
      <c r="C944" s="46" t="s">
        <v>6</v>
      </c>
      <c r="D944" s="46" t="s">
        <v>114</v>
      </c>
      <c r="E944" s="46" t="s">
        <v>115</v>
      </c>
      <c r="F944" s="46" t="s">
        <v>42</v>
      </c>
    </row>
    <row r="945" spans="1:6" x14ac:dyDescent="0.25">
      <c r="A945" s="47">
        <v>13199141.192600001</v>
      </c>
      <c r="B945" s="46" t="s">
        <v>107</v>
      </c>
      <c r="C945" s="46" t="s">
        <v>2</v>
      </c>
      <c r="D945" s="46" t="s">
        <v>114</v>
      </c>
      <c r="E945" s="46" t="s">
        <v>115</v>
      </c>
      <c r="F945" s="46" t="s">
        <v>42</v>
      </c>
    </row>
    <row r="946" spans="1:6" x14ac:dyDescent="0.25">
      <c r="A946" s="47">
        <v>7193457.5004599998</v>
      </c>
      <c r="B946" s="46" t="s">
        <v>107</v>
      </c>
      <c r="C946" s="46" t="s">
        <v>2</v>
      </c>
      <c r="D946" s="46" t="s">
        <v>114</v>
      </c>
      <c r="E946" s="46" t="s">
        <v>115</v>
      </c>
      <c r="F946" s="46" t="s">
        <v>42</v>
      </c>
    </row>
    <row r="947" spans="1:6" x14ac:dyDescent="0.25">
      <c r="A947" s="47">
        <v>2284401.4991100002</v>
      </c>
      <c r="B947" s="46" t="s">
        <v>107</v>
      </c>
      <c r="C947" s="46" t="s">
        <v>1</v>
      </c>
      <c r="D947" s="46" t="s">
        <v>114</v>
      </c>
      <c r="E947" s="46" t="s">
        <v>115</v>
      </c>
      <c r="F947" s="46" t="s">
        <v>42</v>
      </c>
    </row>
    <row r="948" spans="1:6" x14ac:dyDescent="0.25">
      <c r="A948" s="47">
        <v>32779500.797899999</v>
      </c>
      <c r="B948" s="46" t="s">
        <v>107</v>
      </c>
      <c r="C948" s="46" t="s">
        <v>15</v>
      </c>
      <c r="D948" s="46" t="s">
        <v>114</v>
      </c>
      <c r="E948" s="46" t="s">
        <v>115</v>
      </c>
      <c r="F948" s="46" t="s">
        <v>42</v>
      </c>
    </row>
    <row r="949" spans="1:6" x14ac:dyDescent="0.25">
      <c r="A949" s="47">
        <v>262123.04497300001</v>
      </c>
      <c r="B949" s="46" t="s">
        <v>107</v>
      </c>
      <c r="C949" s="46" t="s">
        <v>12</v>
      </c>
      <c r="D949" s="46" t="s">
        <v>114</v>
      </c>
      <c r="E949" s="46" t="s">
        <v>115</v>
      </c>
      <c r="F949" s="46" t="s">
        <v>42</v>
      </c>
    </row>
    <row r="950" spans="1:6" x14ac:dyDescent="0.25">
      <c r="A950" s="47">
        <v>13048678.192299999</v>
      </c>
      <c r="B950" s="46" t="s">
        <v>107</v>
      </c>
      <c r="C950" s="46" t="s">
        <v>1</v>
      </c>
      <c r="D950" s="46" t="s">
        <v>114</v>
      </c>
      <c r="E950" s="46" t="s">
        <v>115</v>
      </c>
      <c r="F950" s="46" t="s">
        <v>42</v>
      </c>
    </row>
    <row r="951" spans="1:6" x14ac:dyDescent="0.25">
      <c r="A951" s="47">
        <v>2834924.9478699998</v>
      </c>
      <c r="B951" s="46" t="s">
        <v>107</v>
      </c>
      <c r="C951" s="46" t="s">
        <v>2</v>
      </c>
      <c r="D951" s="46" t="s">
        <v>114</v>
      </c>
      <c r="E951" s="46" t="s">
        <v>115</v>
      </c>
      <c r="F951" s="46" t="s">
        <v>42</v>
      </c>
    </row>
    <row r="952" spans="1:6" x14ac:dyDescent="0.25">
      <c r="A952" s="47">
        <v>12165911.593699999</v>
      </c>
      <c r="B952" s="46" t="s">
        <v>107</v>
      </c>
      <c r="C952" s="46" t="s">
        <v>1</v>
      </c>
      <c r="D952" s="46" t="s">
        <v>114</v>
      </c>
      <c r="E952" s="46" t="s">
        <v>115</v>
      </c>
      <c r="F952" s="46" t="s">
        <v>42</v>
      </c>
    </row>
    <row r="953" spans="1:6" x14ac:dyDescent="0.25">
      <c r="A953" s="47">
        <v>13730.783857</v>
      </c>
      <c r="B953" s="46" t="s">
        <v>107</v>
      </c>
      <c r="C953" s="46" t="s">
        <v>12</v>
      </c>
      <c r="D953" s="46" t="s">
        <v>114</v>
      </c>
      <c r="E953" s="46" t="s">
        <v>115</v>
      </c>
      <c r="F953" s="46" t="s">
        <v>41</v>
      </c>
    </row>
    <row r="954" spans="1:6" x14ac:dyDescent="0.25">
      <c r="A954" s="47">
        <v>7523703.2813200001</v>
      </c>
      <c r="B954" s="46" t="s">
        <v>107</v>
      </c>
      <c r="C954" s="46" t="s">
        <v>12</v>
      </c>
      <c r="D954" s="46" t="s">
        <v>114</v>
      </c>
      <c r="E954" s="46" t="s">
        <v>115</v>
      </c>
      <c r="F954" s="46" t="s">
        <v>41</v>
      </c>
    </row>
    <row r="955" spans="1:6" x14ac:dyDescent="0.25">
      <c r="A955" s="47">
        <v>2800725.2362700002</v>
      </c>
      <c r="B955" s="46" t="s">
        <v>107</v>
      </c>
      <c r="C955" s="46" t="s">
        <v>4</v>
      </c>
      <c r="D955" s="46" t="s">
        <v>114</v>
      </c>
      <c r="E955" s="46" t="s">
        <v>115</v>
      </c>
      <c r="F955" s="46" t="s">
        <v>41</v>
      </c>
    </row>
    <row r="956" spans="1:6" x14ac:dyDescent="0.25">
      <c r="A956" s="47">
        <v>26027115.7991</v>
      </c>
      <c r="B956" s="46" t="s">
        <v>107</v>
      </c>
      <c r="C956" s="46" t="s">
        <v>4</v>
      </c>
      <c r="D956" s="46" t="s">
        <v>114</v>
      </c>
      <c r="E956" s="46" t="s">
        <v>115</v>
      </c>
      <c r="F956" s="46" t="s">
        <v>41</v>
      </c>
    </row>
    <row r="957" spans="1:6" x14ac:dyDescent="0.25">
      <c r="A957" s="47">
        <v>21721737.515099999</v>
      </c>
      <c r="B957" s="46" t="s">
        <v>107</v>
      </c>
      <c r="C957" s="46" t="s">
        <v>4</v>
      </c>
      <c r="D957" s="46" t="s">
        <v>114</v>
      </c>
      <c r="E957" s="46" t="s">
        <v>115</v>
      </c>
      <c r="F957" s="46" t="s">
        <v>41</v>
      </c>
    </row>
    <row r="958" spans="1:6" x14ac:dyDescent="0.25">
      <c r="A958" s="47">
        <v>3502455.7521299999</v>
      </c>
      <c r="B958" s="46" t="s">
        <v>107</v>
      </c>
      <c r="C958" s="46" t="s">
        <v>2</v>
      </c>
      <c r="D958" s="46" t="s">
        <v>114</v>
      </c>
      <c r="E958" s="46" t="s">
        <v>115</v>
      </c>
      <c r="F958" s="46" t="s">
        <v>41</v>
      </c>
    </row>
    <row r="959" spans="1:6" x14ac:dyDescent="0.25">
      <c r="A959" s="47">
        <v>2855529.7214799998</v>
      </c>
      <c r="B959" s="46" t="s">
        <v>107</v>
      </c>
      <c r="C959" s="46" t="s">
        <v>2</v>
      </c>
      <c r="D959" s="46" t="s">
        <v>114</v>
      </c>
      <c r="E959" s="46" t="s">
        <v>115</v>
      </c>
      <c r="F959" s="46" t="s">
        <v>41</v>
      </c>
    </row>
    <row r="960" spans="1:6" x14ac:dyDescent="0.25">
      <c r="A960" s="47">
        <v>6130014.27238</v>
      </c>
      <c r="B960" s="46" t="s">
        <v>107</v>
      </c>
      <c r="C960" s="46" t="s">
        <v>1</v>
      </c>
      <c r="D960" s="46" t="s">
        <v>114</v>
      </c>
      <c r="E960" s="46" t="s">
        <v>115</v>
      </c>
      <c r="F960" s="46" t="s">
        <v>41</v>
      </c>
    </row>
    <row r="961" spans="1:6" x14ac:dyDescent="0.25">
      <c r="A961" s="47">
        <v>5002781.00856</v>
      </c>
      <c r="B961" s="46" t="s">
        <v>107</v>
      </c>
      <c r="C961" s="46" t="s">
        <v>2</v>
      </c>
      <c r="D961" s="46" t="s">
        <v>114</v>
      </c>
      <c r="E961" s="46" t="s">
        <v>115</v>
      </c>
      <c r="F961" s="46" t="s">
        <v>41</v>
      </c>
    </row>
    <row r="962" spans="1:6" x14ac:dyDescent="0.25">
      <c r="A962" s="47">
        <v>16412960.704299999</v>
      </c>
      <c r="B962" s="46" t="s">
        <v>107</v>
      </c>
      <c r="C962" s="46" t="s">
        <v>15</v>
      </c>
      <c r="D962" s="46" t="s">
        <v>114</v>
      </c>
      <c r="E962" s="46" t="s">
        <v>115</v>
      </c>
      <c r="F962" s="46" t="s">
        <v>41</v>
      </c>
    </row>
    <row r="963" spans="1:6" x14ac:dyDescent="0.25">
      <c r="A963" s="47">
        <v>2481363.5833100001</v>
      </c>
      <c r="B963" s="46" t="s">
        <v>107</v>
      </c>
      <c r="C963" s="46" t="s">
        <v>15</v>
      </c>
      <c r="D963" s="46" t="s">
        <v>114</v>
      </c>
      <c r="E963" s="46" t="s">
        <v>115</v>
      </c>
      <c r="F963" s="46" t="s">
        <v>41</v>
      </c>
    </row>
    <row r="964" spans="1:6" x14ac:dyDescent="0.25">
      <c r="A964" s="47">
        <v>4627.1991903899998</v>
      </c>
      <c r="B964" s="46" t="s">
        <v>107</v>
      </c>
      <c r="C964" s="46" t="s">
        <v>15</v>
      </c>
      <c r="D964" s="46" t="s">
        <v>114</v>
      </c>
      <c r="E964" s="46" t="s">
        <v>115</v>
      </c>
      <c r="F964" s="46" t="s">
        <v>41</v>
      </c>
    </row>
    <row r="965" spans="1:6" x14ac:dyDescent="0.25">
      <c r="A965" s="47">
        <v>4848445.3726899996</v>
      </c>
      <c r="B965" s="46" t="s">
        <v>107</v>
      </c>
      <c r="C965" s="46" t="s">
        <v>15</v>
      </c>
      <c r="D965" s="46" t="s">
        <v>114</v>
      </c>
      <c r="E965" s="46" t="s">
        <v>115</v>
      </c>
      <c r="F965" s="46" t="s">
        <v>41</v>
      </c>
    </row>
    <row r="966" spans="1:6" x14ac:dyDescent="0.25">
      <c r="A966" s="47">
        <v>1995468.9751500001</v>
      </c>
      <c r="B966" s="46" t="s">
        <v>107</v>
      </c>
      <c r="C966" s="46" t="s">
        <v>1</v>
      </c>
      <c r="D966" s="46" t="s">
        <v>114</v>
      </c>
      <c r="E966" s="46" t="s">
        <v>115</v>
      </c>
      <c r="F966" s="46" t="s">
        <v>41</v>
      </c>
    </row>
    <row r="967" spans="1:6" x14ac:dyDescent="0.25">
      <c r="A967" s="47">
        <v>5390993.6711999997</v>
      </c>
      <c r="B967" s="46" t="s">
        <v>107</v>
      </c>
      <c r="C967" s="46" t="s">
        <v>1</v>
      </c>
      <c r="D967" s="46" t="s">
        <v>114</v>
      </c>
      <c r="E967" s="46" t="s">
        <v>115</v>
      </c>
      <c r="F967" s="46" t="s">
        <v>41</v>
      </c>
    </row>
    <row r="968" spans="1:6" x14ac:dyDescent="0.25">
      <c r="A968" s="47">
        <v>2336315.48771</v>
      </c>
      <c r="B968" s="46" t="s">
        <v>107</v>
      </c>
      <c r="C968" s="46" t="s">
        <v>2</v>
      </c>
      <c r="D968" s="46" t="s">
        <v>114</v>
      </c>
      <c r="E968" s="46" t="s">
        <v>115</v>
      </c>
      <c r="F968" s="46" t="s">
        <v>41</v>
      </c>
    </row>
    <row r="969" spans="1:6" x14ac:dyDescent="0.25">
      <c r="A969" s="47">
        <v>5710029.0416299999</v>
      </c>
      <c r="B969" s="46" t="s">
        <v>107</v>
      </c>
      <c r="C969" s="46" t="s">
        <v>2</v>
      </c>
      <c r="D969" s="46" t="s">
        <v>114</v>
      </c>
      <c r="E969" s="46" t="s">
        <v>115</v>
      </c>
      <c r="F969" s="46" t="s">
        <v>41</v>
      </c>
    </row>
    <row r="970" spans="1:6" x14ac:dyDescent="0.25">
      <c r="A970" s="47">
        <v>722715.05630499998</v>
      </c>
      <c r="B970" s="46" t="s">
        <v>107</v>
      </c>
      <c r="C970" s="46" t="s">
        <v>1</v>
      </c>
      <c r="D970" s="46" t="s">
        <v>114</v>
      </c>
      <c r="E970" s="46" t="s">
        <v>115</v>
      </c>
      <c r="F970" s="46" t="s">
        <v>41</v>
      </c>
    </row>
    <row r="971" spans="1:6" x14ac:dyDescent="0.25">
      <c r="A971" s="47">
        <v>220205.027</v>
      </c>
      <c r="B971" s="46" t="s">
        <v>107</v>
      </c>
      <c r="C971" s="46" t="s">
        <v>1</v>
      </c>
      <c r="D971" s="46" t="s">
        <v>114</v>
      </c>
      <c r="E971" s="46" t="s">
        <v>115</v>
      </c>
      <c r="F971" s="46" t="s">
        <v>41</v>
      </c>
    </row>
    <row r="972" spans="1:6" x14ac:dyDescent="0.25">
      <c r="A972" s="47">
        <v>131063.237823</v>
      </c>
      <c r="B972" s="46" t="s">
        <v>107</v>
      </c>
      <c r="C972" s="46" t="s">
        <v>1</v>
      </c>
      <c r="D972" s="46" t="s">
        <v>114</v>
      </c>
      <c r="E972" s="46" t="s">
        <v>115</v>
      </c>
      <c r="F972" s="46" t="s">
        <v>41</v>
      </c>
    </row>
    <row r="973" spans="1:6" x14ac:dyDescent="0.25">
      <c r="A973" s="47">
        <v>9315557.7250200007</v>
      </c>
      <c r="B973" s="46" t="s">
        <v>107</v>
      </c>
      <c r="C973" s="46" t="s">
        <v>0</v>
      </c>
      <c r="D973" s="46" t="s">
        <v>114</v>
      </c>
      <c r="E973" s="46" t="s">
        <v>115</v>
      </c>
      <c r="F973" s="46" t="s">
        <v>46</v>
      </c>
    </row>
    <row r="974" spans="1:6" x14ac:dyDescent="0.25">
      <c r="A974" s="47">
        <v>47611.074103799998</v>
      </c>
      <c r="B974" s="46" t="s">
        <v>107</v>
      </c>
      <c r="C974" s="46" t="s">
        <v>0</v>
      </c>
      <c r="D974" s="46" t="s">
        <v>114</v>
      </c>
      <c r="E974" s="46" t="s">
        <v>115</v>
      </c>
      <c r="F974" s="46" t="s">
        <v>46</v>
      </c>
    </row>
    <row r="975" spans="1:6" x14ac:dyDescent="0.25">
      <c r="A975" s="47">
        <v>13359458.8705</v>
      </c>
      <c r="B975" s="46" t="s">
        <v>107</v>
      </c>
      <c r="C975" s="46" t="s">
        <v>2</v>
      </c>
      <c r="D975" s="46" t="s">
        <v>114</v>
      </c>
      <c r="E975" s="46" t="s">
        <v>115</v>
      </c>
      <c r="F975" s="46" t="s">
        <v>46</v>
      </c>
    </row>
    <row r="976" spans="1:6" x14ac:dyDescent="0.25">
      <c r="A976" s="47">
        <v>1135364.6187</v>
      </c>
      <c r="B976" s="46" t="s">
        <v>107</v>
      </c>
      <c r="C976" s="46" t="s">
        <v>9</v>
      </c>
      <c r="D976" s="46" t="s">
        <v>114</v>
      </c>
      <c r="E976" s="46" t="s">
        <v>115</v>
      </c>
      <c r="F976" s="46" t="s">
        <v>46</v>
      </c>
    </row>
    <row r="977" spans="1:6" x14ac:dyDescent="0.25">
      <c r="A977" s="47">
        <v>1808.2870097800001</v>
      </c>
      <c r="B977" s="46" t="s">
        <v>107</v>
      </c>
      <c r="C977" s="46" t="s">
        <v>9</v>
      </c>
      <c r="D977" s="46" t="s">
        <v>114</v>
      </c>
      <c r="E977" s="46" t="s">
        <v>115</v>
      </c>
      <c r="F977" s="46" t="s">
        <v>46</v>
      </c>
    </row>
    <row r="978" spans="1:6" x14ac:dyDescent="0.25">
      <c r="A978" s="47">
        <v>3487940.7850199998</v>
      </c>
      <c r="B978" s="46" t="s">
        <v>107</v>
      </c>
      <c r="C978" s="46" t="s">
        <v>2</v>
      </c>
      <c r="D978" s="46" t="s">
        <v>114</v>
      </c>
      <c r="E978" s="46" t="s">
        <v>115</v>
      </c>
      <c r="F978" s="46" t="s">
        <v>46</v>
      </c>
    </row>
    <row r="979" spans="1:6" x14ac:dyDescent="0.25">
      <c r="A979" s="47">
        <v>2931.7906650999998</v>
      </c>
      <c r="B979" s="46" t="s">
        <v>107</v>
      </c>
      <c r="C979" s="46" t="s">
        <v>5</v>
      </c>
      <c r="D979" s="46" t="s">
        <v>114</v>
      </c>
      <c r="E979" s="46" t="s">
        <v>115</v>
      </c>
      <c r="F979" s="46" t="s">
        <v>46</v>
      </c>
    </row>
    <row r="980" spans="1:6" x14ac:dyDescent="0.25">
      <c r="A980" s="47">
        <v>58910.633360799999</v>
      </c>
      <c r="B980" s="46" t="s">
        <v>107</v>
      </c>
      <c r="C980" s="46" t="s">
        <v>5</v>
      </c>
      <c r="D980" s="46" t="s">
        <v>114</v>
      </c>
      <c r="E980" s="46" t="s">
        <v>115</v>
      </c>
      <c r="F980" s="46" t="s">
        <v>46</v>
      </c>
    </row>
    <row r="981" spans="1:6" x14ac:dyDescent="0.25">
      <c r="A981" s="47">
        <v>14460.352712100001</v>
      </c>
      <c r="B981" s="46" t="s">
        <v>107</v>
      </c>
      <c r="C981" s="46" t="s">
        <v>9</v>
      </c>
      <c r="D981" s="46" t="s">
        <v>114</v>
      </c>
      <c r="E981" s="46" t="s">
        <v>115</v>
      </c>
      <c r="F981" s="46" t="s">
        <v>46</v>
      </c>
    </row>
    <row r="982" spans="1:6" x14ac:dyDescent="0.25">
      <c r="A982" s="47">
        <v>4.0032538275699997E-2</v>
      </c>
      <c r="B982" s="46" t="s">
        <v>107</v>
      </c>
      <c r="C982" s="46" t="s">
        <v>9</v>
      </c>
      <c r="D982" s="46" t="s">
        <v>114</v>
      </c>
      <c r="E982" s="46" t="s">
        <v>115</v>
      </c>
      <c r="F982" s="46" t="s">
        <v>46</v>
      </c>
    </row>
    <row r="983" spans="1:6" x14ac:dyDescent="0.25">
      <c r="A983" s="47">
        <v>222574.391481</v>
      </c>
      <c r="B983" s="46" t="s">
        <v>107</v>
      </c>
      <c r="C983" s="46" t="s">
        <v>15</v>
      </c>
      <c r="D983" s="46" t="s">
        <v>114</v>
      </c>
      <c r="E983" s="46" t="s">
        <v>115</v>
      </c>
      <c r="F983" s="46" t="s">
        <v>46</v>
      </c>
    </row>
    <row r="984" spans="1:6" x14ac:dyDescent="0.25">
      <c r="A984" s="47">
        <v>16187398.584000001</v>
      </c>
      <c r="B984" s="46" t="s">
        <v>107</v>
      </c>
      <c r="C984" s="46" t="s">
        <v>15</v>
      </c>
      <c r="D984" s="46" t="s">
        <v>114</v>
      </c>
      <c r="E984" s="46" t="s">
        <v>115</v>
      </c>
      <c r="F984" s="46" t="s">
        <v>46</v>
      </c>
    </row>
    <row r="985" spans="1:6" x14ac:dyDescent="0.25">
      <c r="A985" s="47">
        <v>253795536.06</v>
      </c>
      <c r="B985" s="46" t="s">
        <v>106</v>
      </c>
      <c r="C985" s="46" t="s">
        <v>15</v>
      </c>
      <c r="D985" s="46" t="s">
        <v>114</v>
      </c>
      <c r="E985" s="46" t="s">
        <v>115</v>
      </c>
      <c r="F985" s="46" t="s">
        <v>44</v>
      </c>
    </row>
    <row r="986" spans="1:6" x14ac:dyDescent="0.25">
      <c r="A986" s="47">
        <v>37046.870055300002</v>
      </c>
      <c r="B986" s="46" t="s">
        <v>106</v>
      </c>
      <c r="C986" s="46" t="s">
        <v>9</v>
      </c>
      <c r="D986" s="46" t="s">
        <v>114</v>
      </c>
      <c r="E986" s="46" t="s">
        <v>115</v>
      </c>
      <c r="F986" s="46" t="s">
        <v>46</v>
      </c>
    </row>
    <row r="987" spans="1:6" x14ac:dyDescent="0.25">
      <c r="A987" s="47">
        <v>59477.970772799999</v>
      </c>
      <c r="B987" s="46" t="s">
        <v>106</v>
      </c>
      <c r="C987" s="46" t="s">
        <v>9</v>
      </c>
      <c r="D987" s="46" t="s">
        <v>114</v>
      </c>
      <c r="E987" s="46" t="s">
        <v>115</v>
      </c>
      <c r="F987" s="46" t="s">
        <v>46</v>
      </c>
    </row>
    <row r="988" spans="1:6" x14ac:dyDescent="0.25">
      <c r="A988" s="47">
        <v>2226.75142504</v>
      </c>
      <c r="B988" s="46" t="s">
        <v>106</v>
      </c>
      <c r="C988" s="46" t="s">
        <v>2</v>
      </c>
      <c r="D988" s="46" t="s">
        <v>114</v>
      </c>
      <c r="E988" s="46" t="s">
        <v>115</v>
      </c>
      <c r="F988" s="46" t="s">
        <v>46</v>
      </c>
    </row>
    <row r="989" spans="1:6" x14ac:dyDescent="0.25">
      <c r="A989" s="47">
        <v>323212.26368899998</v>
      </c>
      <c r="B989" s="46" t="s">
        <v>106</v>
      </c>
      <c r="C989" s="46" t="s">
        <v>2</v>
      </c>
      <c r="D989" s="46" t="s">
        <v>114</v>
      </c>
      <c r="E989" s="46" t="s">
        <v>115</v>
      </c>
      <c r="F989" s="46" t="s">
        <v>46</v>
      </c>
    </row>
    <row r="990" spans="1:6" x14ac:dyDescent="0.25">
      <c r="A990" s="47">
        <v>48422.087513099999</v>
      </c>
      <c r="B990" s="46" t="s">
        <v>106</v>
      </c>
      <c r="C990" s="46" t="s">
        <v>2</v>
      </c>
      <c r="D990" s="46" t="s">
        <v>114</v>
      </c>
      <c r="E990" s="46" t="s">
        <v>115</v>
      </c>
      <c r="F990" s="46" t="s">
        <v>46</v>
      </c>
    </row>
    <row r="991" spans="1:6" x14ac:dyDescent="0.25">
      <c r="A991" s="47">
        <v>1773.4146207900001</v>
      </c>
      <c r="B991" s="46" t="s">
        <v>106</v>
      </c>
      <c r="C991" s="46" t="s">
        <v>2</v>
      </c>
      <c r="D991" s="46" t="s">
        <v>114</v>
      </c>
      <c r="E991" s="46" t="s">
        <v>115</v>
      </c>
      <c r="F991" s="46" t="s">
        <v>46</v>
      </c>
    </row>
    <row r="992" spans="1:6" x14ac:dyDescent="0.25">
      <c r="A992" s="47">
        <v>58202.734038900002</v>
      </c>
      <c r="B992" s="46" t="s">
        <v>106</v>
      </c>
      <c r="C992" s="46" t="s">
        <v>2</v>
      </c>
      <c r="D992" s="46" t="s">
        <v>114</v>
      </c>
      <c r="E992" s="46" t="s">
        <v>115</v>
      </c>
      <c r="F992" s="46" t="s">
        <v>46</v>
      </c>
    </row>
    <row r="993" spans="1:6" x14ac:dyDescent="0.25">
      <c r="A993" s="47">
        <v>7461.8069937700002</v>
      </c>
      <c r="B993" s="46" t="s">
        <v>106</v>
      </c>
      <c r="C993" s="46" t="s">
        <v>15</v>
      </c>
      <c r="D993" s="46" t="s">
        <v>114</v>
      </c>
      <c r="E993" s="46" t="s">
        <v>115</v>
      </c>
      <c r="F993" s="46" t="s">
        <v>41</v>
      </c>
    </row>
    <row r="994" spans="1:6" x14ac:dyDescent="0.25">
      <c r="A994" s="47">
        <v>4325.8458018800002</v>
      </c>
      <c r="B994" s="46" t="s">
        <v>106</v>
      </c>
      <c r="C994" s="46" t="s">
        <v>10</v>
      </c>
      <c r="D994" s="46" t="s">
        <v>114</v>
      </c>
      <c r="E994" s="46" t="s">
        <v>115</v>
      </c>
      <c r="F994" s="46" t="s">
        <v>41</v>
      </c>
    </row>
    <row r="995" spans="1:6" x14ac:dyDescent="0.25">
      <c r="A995" s="47">
        <v>4943.9130596200002</v>
      </c>
      <c r="B995" s="46" t="s">
        <v>106</v>
      </c>
      <c r="C995" s="46" t="s">
        <v>10</v>
      </c>
      <c r="D995" s="46" t="s">
        <v>114</v>
      </c>
      <c r="E995" s="46" t="s">
        <v>115</v>
      </c>
      <c r="F995" s="46" t="s">
        <v>41</v>
      </c>
    </row>
    <row r="996" spans="1:6" x14ac:dyDescent="0.25">
      <c r="A996" s="47">
        <v>15519.4698374</v>
      </c>
      <c r="B996" s="46" t="s">
        <v>107</v>
      </c>
      <c r="C996" s="46" t="s">
        <v>4</v>
      </c>
      <c r="D996" s="46" t="s">
        <v>114</v>
      </c>
      <c r="E996" s="46" t="s">
        <v>115</v>
      </c>
      <c r="F996" s="46" t="s">
        <v>46</v>
      </c>
    </row>
    <row r="997" spans="1:6" x14ac:dyDescent="0.25">
      <c r="A997" s="47">
        <v>2111.9842910299999</v>
      </c>
      <c r="B997" s="46" t="s">
        <v>107</v>
      </c>
      <c r="C997" s="46" t="s">
        <v>1</v>
      </c>
      <c r="D997" s="46" t="s">
        <v>114</v>
      </c>
      <c r="E997" s="46" t="s">
        <v>115</v>
      </c>
      <c r="F997" s="46" t="s">
        <v>46</v>
      </c>
    </row>
    <row r="998" spans="1:6" x14ac:dyDescent="0.25">
      <c r="A998" s="47">
        <v>33691.784289099996</v>
      </c>
      <c r="B998" s="46" t="s">
        <v>107</v>
      </c>
      <c r="C998" s="46" t="s">
        <v>4</v>
      </c>
      <c r="D998" s="46" t="s">
        <v>114</v>
      </c>
      <c r="E998" s="46" t="s">
        <v>115</v>
      </c>
      <c r="F998" s="46" t="s">
        <v>46</v>
      </c>
    </row>
    <row r="999" spans="1:6" x14ac:dyDescent="0.25">
      <c r="A999" s="47">
        <v>13619.3785995</v>
      </c>
      <c r="B999" s="46" t="s">
        <v>107</v>
      </c>
      <c r="C999" s="46" t="s">
        <v>4</v>
      </c>
      <c r="D999" s="46" t="s">
        <v>114</v>
      </c>
      <c r="E999" s="46" t="s">
        <v>115</v>
      </c>
      <c r="F999" s="46" t="s">
        <v>43</v>
      </c>
    </row>
    <row r="1000" spans="1:6" x14ac:dyDescent="0.25">
      <c r="A1000" s="47">
        <v>3511264.2553300001</v>
      </c>
      <c r="B1000" s="46" t="s">
        <v>107</v>
      </c>
      <c r="C1000" s="46" t="s">
        <v>2</v>
      </c>
      <c r="D1000" s="46" t="s">
        <v>114</v>
      </c>
      <c r="E1000" s="46" t="s">
        <v>115</v>
      </c>
      <c r="F1000" s="46" t="s">
        <v>41</v>
      </c>
    </row>
    <row r="1001" spans="1:6" x14ac:dyDescent="0.25">
      <c r="A1001" s="47">
        <v>60957.185776799997</v>
      </c>
      <c r="B1001" s="46" t="s">
        <v>107</v>
      </c>
      <c r="C1001" s="46" t="s">
        <v>14</v>
      </c>
      <c r="D1001" s="46" t="s">
        <v>114</v>
      </c>
      <c r="E1001" s="46" t="s">
        <v>115</v>
      </c>
      <c r="F1001" s="46" t="s">
        <v>41</v>
      </c>
    </row>
    <row r="1002" spans="1:6" x14ac:dyDescent="0.25">
      <c r="A1002" s="47">
        <v>173459.161723</v>
      </c>
      <c r="B1002" s="46" t="s">
        <v>107</v>
      </c>
      <c r="C1002" s="46" t="s">
        <v>10</v>
      </c>
      <c r="D1002" s="46" t="s">
        <v>114</v>
      </c>
      <c r="E1002" s="46" t="s">
        <v>115</v>
      </c>
      <c r="F1002" s="46" t="s">
        <v>41</v>
      </c>
    </row>
    <row r="1003" spans="1:6" x14ac:dyDescent="0.25">
      <c r="A1003" s="47">
        <v>46854.716581599998</v>
      </c>
      <c r="B1003" s="46" t="s">
        <v>107</v>
      </c>
      <c r="C1003" s="46" t="s">
        <v>14</v>
      </c>
      <c r="D1003" s="46" t="s">
        <v>114</v>
      </c>
      <c r="E1003" s="46" t="s">
        <v>115</v>
      </c>
      <c r="F1003" s="46" t="s">
        <v>41</v>
      </c>
    </row>
    <row r="1004" spans="1:6" x14ac:dyDescent="0.25">
      <c r="A1004" s="47">
        <v>306186.22057100001</v>
      </c>
      <c r="B1004" s="46" t="s">
        <v>107</v>
      </c>
      <c r="C1004" s="46" t="s">
        <v>14</v>
      </c>
      <c r="D1004" s="46" t="s">
        <v>114</v>
      </c>
      <c r="E1004" s="46" t="s">
        <v>115</v>
      </c>
      <c r="F1004" s="46" t="s">
        <v>41</v>
      </c>
    </row>
    <row r="1005" spans="1:6" x14ac:dyDescent="0.25">
      <c r="A1005" s="47">
        <v>23478.074585300001</v>
      </c>
      <c r="B1005" s="46" t="s">
        <v>107</v>
      </c>
      <c r="C1005" s="46" t="s">
        <v>14</v>
      </c>
      <c r="D1005" s="46" t="s">
        <v>114</v>
      </c>
      <c r="E1005" s="46" t="s">
        <v>115</v>
      </c>
      <c r="F1005" s="46" t="s">
        <v>41</v>
      </c>
    </row>
    <row r="1006" spans="1:6" x14ac:dyDescent="0.25">
      <c r="A1006" s="47">
        <v>22809.968675600001</v>
      </c>
      <c r="B1006" s="46" t="s">
        <v>107</v>
      </c>
      <c r="C1006" s="46" t="s">
        <v>14</v>
      </c>
      <c r="D1006" s="46" t="s">
        <v>114</v>
      </c>
      <c r="E1006" s="46" t="s">
        <v>115</v>
      </c>
      <c r="F1006" s="46" t="s">
        <v>41</v>
      </c>
    </row>
    <row r="1007" spans="1:6" x14ac:dyDescent="0.25">
      <c r="A1007" s="47">
        <v>264421.31894299999</v>
      </c>
      <c r="B1007" s="46" t="s">
        <v>107</v>
      </c>
      <c r="C1007" s="46" t="s">
        <v>14</v>
      </c>
      <c r="D1007" s="46" t="s">
        <v>114</v>
      </c>
      <c r="E1007" s="46" t="s">
        <v>115</v>
      </c>
      <c r="F1007" s="46" t="s">
        <v>41</v>
      </c>
    </row>
    <row r="1008" spans="1:6" x14ac:dyDescent="0.25">
      <c r="A1008" s="47">
        <v>42614.927967800002</v>
      </c>
      <c r="B1008" s="46" t="s">
        <v>107</v>
      </c>
      <c r="C1008" s="46" t="s">
        <v>14</v>
      </c>
      <c r="D1008" s="46" t="s">
        <v>114</v>
      </c>
      <c r="E1008" s="46" t="s">
        <v>115</v>
      </c>
      <c r="F1008" s="46" t="s">
        <v>41</v>
      </c>
    </row>
    <row r="1009" spans="1:6" x14ac:dyDescent="0.25">
      <c r="A1009" s="47">
        <v>28646.642050800001</v>
      </c>
      <c r="B1009" s="46" t="s">
        <v>107</v>
      </c>
      <c r="C1009" s="46" t="s">
        <v>14</v>
      </c>
      <c r="D1009" s="46" t="s">
        <v>114</v>
      </c>
      <c r="E1009" s="46" t="s">
        <v>115</v>
      </c>
      <c r="F1009" s="46" t="s">
        <v>41</v>
      </c>
    </row>
    <row r="1010" spans="1:6" x14ac:dyDescent="0.25">
      <c r="A1010" s="47">
        <v>8529.6608715000002</v>
      </c>
      <c r="B1010" s="46" t="s">
        <v>107</v>
      </c>
      <c r="C1010" s="46" t="s">
        <v>14</v>
      </c>
      <c r="D1010" s="46" t="s">
        <v>114</v>
      </c>
      <c r="E1010" s="46" t="s">
        <v>115</v>
      </c>
      <c r="F1010" s="46" t="s">
        <v>41</v>
      </c>
    </row>
    <row r="1011" spans="1:6" x14ac:dyDescent="0.25">
      <c r="A1011" s="47">
        <v>277793.75706099998</v>
      </c>
      <c r="B1011" s="46" t="s">
        <v>107</v>
      </c>
      <c r="C1011" s="46" t="s">
        <v>11</v>
      </c>
      <c r="D1011" s="46" t="s">
        <v>114</v>
      </c>
      <c r="E1011" s="46" t="s">
        <v>115</v>
      </c>
      <c r="F1011" s="46" t="s">
        <v>41</v>
      </c>
    </row>
    <row r="1012" spans="1:6" x14ac:dyDescent="0.25">
      <c r="A1012" s="47">
        <v>15071.827832299999</v>
      </c>
      <c r="B1012" s="46" t="s">
        <v>107</v>
      </c>
      <c r="C1012" s="46" t="s">
        <v>14</v>
      </c>
      <c r="D1012" s="46" t="s">
        <v>114</v>
      </c>
      <c r="E1012" s="46" t="s">
        <v>115</v>
      </c>
      <c r="F1012" s="46" t="s">
        <v>41</v>
      </c>
    </row>
    <row r="1013" spans="1:6" x14ac:dyDescent="0.25">
      <c r="A1013" s="47">
        <v>812588.02534099994</v>
      </c>
      <c r="B1013" s="46" t="s">
        <v>107</v>
      </c>
      <c r="C1013" s="46" t="s">
        <v>2</v>
      </c>
      <c r="D1013" s="46" t="s">
        <v>114</v>
      </c>
      <c r="E1013" s="46" t="s">
        <v>115</v>
      </c>
      <c r="F1013" s="46" t="s">
        <v>41</v>
      </c>
    </row>
    <row r="1014" spans="1:6" x14ac:dyDescent="0.25">
      <c r="A1014" s="47">
        <v>17693.6476129</v>
      </c>
      <c r="B1014" s="46" t="s">
        <v>107</v>
      </c>
      <c r="C1014" s="46" t="s">
        <v>4</v>
      </c>
      <c r="D1014" s="46" t="s">
        <v>114</v>
      </c>
      <c r="E1014" s="46" t="s">
        <v>115</v>
      </c>
      <c r="F1014" s="46" t="s">
        <v>41</v>
      </c>
    </row>
    <row r="1015" spans="1:6" x14ac:dyDescent="0.25">
      <c r="A1015" s="47">
        <v>13492.5274966</v>
      </c>
      <c r="B1015" s="46" t="s">
        <v>107</v>
      </c>
      <c r="C1015" s="46" t="s">
        <v>4</v>
      </c>
      <c r="D1015" s="46" t="s">
        <v>114</v>
      </c>
      <c r="E1015" s="46" t="s">
        <v>115</v>
      </c>
      <c r="F1015" s="46" t="s">
        <v>41</v>
      </c>
    </row>
    <row r="1016" spans="1:6" x14ac:dyDescent="0.25">
      <c r="A1016" s="47">
        <v>10495.067897499999</v>
      </c>
      <c r="B1016" s="46" t="s">
        <v>107</v>
      </c>
      <c r="C1016" s="46" t="s">
        <v>4</v>
      </c>
      <c r="D1016" s="46" t="s">
        <v>114</v>
      </c>
      <c r="E1016" s="46" t="s">
        <v>115</v>
      </c>
      <c r="F1016" s="46" t="s">
        <v>41</v>
      </c>
    </row>
    <row r="1017" spans="1:6" x14ac:dyDescent="0.25">
      <c r="A1017" s="47">
        <v>202746.75667100001</v>
      </c>
      <c r="B1017" s="46" t="s">
        <v>107</v>
      </c>
      <c r="C1017" s="46" t="s">
        <v>4</v>
      </c>
      <c r="D1017" s="46" t="s">
        <v>114</v>
      </c>
      <c r="E1017" s="46" t="s">
        <v>115</v>
      </c>
      <c r="F1017" s="46" t="s">
        <v>41</v>
      </c>
    </row>
    <row r="1018" spans="1:6" x14ac:dyDescent="0.25">
      <c r="A1018" s="47">
        <v>3170.8081000699999</v>
      </c>
      <c r="B1018" s="46" t="s">
        <v>107</v>
      </c>
      <c r="C1018" s="46" t="s">
        <v>4</v>
      </c>
      <c r="D1018" s="46" t="s">
        <v>114</v>
      </c>
      <c r="E1018" s="46" t="s">
        <v>115</v>
      </c>
      <c r="F1018" s="46" t="s">
        <v>41</v>
      </c>
    </row>
    <row r="1019" spans="1:6" x14ac:dyDescent="0.25">
      <c r="A1019" s="47">
        <v>180041.48183800001</v>
      </c>
      <c r="B1019" s="46" t="s">
        <v>107</v>
      </c>
      <c r="C1019" s="46" t="s">
        <v>4</v>
      </c>
      <c r="D1019" s="46" t="s">
        <v>114</v>
      </c>
      <c r="E1019" s="46" t="s">
        <v>115</v>
      </c>
      <c r="F1019" s="46" t="s">
        <v>41</v>
      </c>
    </row>
    <row r="1020" spans="1:6" x14ac:dyDescent="0.25">
      <c r="A1020" s="47">
        <v>14431.8968176</v>
      </c>
      <c r="B1020" s="46" t="s">
        <v>107</v>
      </c>
      <c r="C1020" s="46" t="s">
        <v>4</v>
      </c>
      <c r="D1020" s="46" t="s">
        <v>114</v>
      </c>
      <c r="E1020" s="46" t="s">
        <v>115</v>
      </c>
      <c r="F1020" s="46" t="s">
        <v>41</v>
      </c>
    </row>
    <row r="1021" spans="1:6" x14ac:dyDescent="0.25">
      <c r="A1021" s="47">
        <v>1148295.91769</v>
      </c>
      <c r="B1021" s="46" t="s">
        <v>107</v>
      </c>
      <c r="C1021" s="46" t="s">
        <v>4</v>
      </c>
      <c r="D1021" s="46" t="s">
        <v>114</v>
      </c>
      <c r="E1021" s="46" t="s">
        <v>115</v>
      </c>
      <c r="F1021" s="46" t="s">
        <v>41</v>
      </c>
    </row>
    <row r="1022" spans="1:6" x14ac:dyDescent="0.25">
      <c r="A1022" s="47">
        <v>12029.569222100001</v>
      </c>
      <c r="B1022" s="46" t="s">
        <v>107</v>
      </c>
      <c r="C1022" s="46" t="s">
        <v>14</v>
      </c>
      <c r="D1022" s="46" t="s">
        <v>114</v>
      </c>
      <c r="E1022" s="46" t="s">
        <v>115</v>
      </c>
      <c r="F1022" s="46" t="s">
        <v>41</v>
      </c>
    </row>
    <row r="1023" spans="1:6" x14ac:dyDescent="0.25">
      <c r="A1023" s="47">
        <v>3298155.3290599999</v>
      </c>
      <c r="B1023" s="46" t="s">
        <v>107</v>
      </c>
      <c r="C1023" s="46" t="s">
        <v>4</v>
      </c>
      <c r="D1023" s="46" t="s">
        <v>114</v>
      </c>
      <c r="E1023" s="46" t="s">
        <v>115</v>
      </c>
      <c r="F1023" s="46" t="s">
        <v>41</v>
      </c>
    </row>
    <row r="1024" spans="1:6" x14ac:dyDescent="0.25">
      <c r="A1024" s="47">
        <v>488996.99611599999</v>
      </c>
      <c r="B1024" s="46" t="s">
        <v>107</v>
      </c>
      <c r="C1024" s="46" t="s">
        <v>4</v>
      </c>
      <c r="D1024" s="46" t="s">
        <v>114</v>
      </c>
      <c r="E1024" s="46" t="s">
        <v>115</v>
      </c>
      <c r="F1024" s="46" t="s">
        <v>41</v>
      </c>
    </row>
    <row r="1025" spans="1:6" x14ac:dyDescent="0.25">
      <c r="A1025" s="47">
        <v>9025.8380277199994</v>
      </c>
      <c r="B1025" s="46" t="s">
        <v>107</v>
      </c>
      <c r="C1025" s="46" t="s">
        <v>4</v>
      </c>
      <c r="D1025" s="46" t="s">
        <v>114</v>
      </c>
      <c r="E1025" s="46" t="s">
        <v>115</v>
      </c>
      <c r="F1025" s="46" t="s">
        <v>41</v>
      </c>
    </row>
    <row r="1026" spans="1:6" x14ac:dyDescent="0.25">
      <c r="A1026" s="47">
        <v>611614.65149700001</v>
      </c>
      <c r="B1026" s="46" t="s">
        <v>107</v>
      </c>
      <c r="C1026" s="46" t="s">
        <v>4</v>
      </c>
      <c r="D1026" s="46" t="s">
        <v>114</v>
      </c>
      <c r="E1026" s="46" t="s">
        <v>115</v>
      </c>
      <c r="F1026" s="46" t="s">
        <v>41</v>
      </c>
    </row>
    <row r="1027" spans="1:6" x14ac:dyDescent="0.25">
      <c r="A1027" s="47">
        <v>12534.707284399999</v>
      </c>
      <c r="B1027" s="46" t="s">
        <v>107</v>
      </c>
      <c r="C1027" s="46" t="s">
        <v>4</v>
      </c>
      <c r="D1027" s="46" t="s">
        <v>114</v>
      </c>
      <c r="E1027" s="46" t="s">
        <v>115</v>
      </c>
      <c r="F1027" s="46" t="s">
        <v>41</v>
      </c>
    </row>
    <row r="1028" spans="1:6" x14ac:dyDescent="0.25">
      <c r="A1028" s="47">
        <v>1201263.1702699999</v>
      </c>
      <c r="B1028" s="46" t="s">
        <v>107</v>
      </c>
      <c r="C1028" s="46" t="s">
        <v>4</v>
      </c>
      <c r="D1028" s="46" t="s">
        <v>114</v>
      </c>
      <c r="E1028" s="46" t="s">
        <v>115</v>
      </c>
      <c r="F1028" s="46" t="s">
        <v>41</v>
      </c>
    </row>
    <row r="1029" spans="1:6" x14ac:dyDescent="0.25">
      <c r="A1029" s="47">
        <v>11516.185093100001</v>
      </c>
      <c r="B1029" s="46" t="s">
        <v>107</v>
      </c>
      <c r="C1029" s="46" t="s">
        <v>4</v>
      </c>
      <c r="D1029" s="46" t="s">
        <v>114</v>
      </c>
      <c r="E1029" s="46" t="s">
        <v>115</v>
      </c>
      <c r="F1029" s="46" t="s">
        <v>41</v>
      </c>
    </row>
    <row r="1030" spans="1:6" x14ac:dyDescent="0.25">
      <c r="A1030" s="47">
        <v>7332.8874033399998</v>
      </c>
      <c r="B1030" s="46" t="s">
        <v>107</v>
      </c>
      <c r="C1030" s="46" t="s">
        <v>4</v>
      </c>
      <c r="D1030" s="46" t="s">
        <v>114</v>
      </c>
      <c r="E1030" s="46" t="s">
        <v>115</v>
      </c>
      <c r="F1030" s="46" t="s">
        <v>41</v>
      </c>
    </row>
    <row r="1031" spans="1:6" x14ac:dyDescent="0.25">
      <c r="A1031" s="47">
        <v>21338.975776899999</v>
      </c>
      <c r="B1031" s="46" t="s">
        <v>107</v>
      </c>
      <c r="C1031" s="46" t="s">
        <v>4</v>
      </c>
      <c r="D1031" s="46" t="s">
        <v>114</v>
      </c>
      <c r="E1031" s="46" t="s">
        <v>115</v>
      </c>
      <c r="F1031" s="46" t="s">
        <v>41</v>
      </c>
    </row>
    <row r="1032" spans="1:6" x14ac:dyDescent="0.25">
      <c r="A1032" s="47">
        <v>3852471.7643900001</v>
      </c>
      <c r="B1032" s="46" t="s">
        <v>107</v>
      </c>
      <c r="C1032" s="46" t="s">
        <v>4</v>
      </c>
      <c r="D1032" s="46" t="s">
        <v>114</v>
      </c>
      <c r="E1032" s="46" t="s">
        <v>115</v>
      </c>
      <c r="F1032" s="46" t="s">
        <v>41</v>
      </c>
    </row>
    <row r="1033" spans="1:6" x14ac:dyDescent="0.25">
      <c r="A1033" s="47">
        <v>23842.607494600001</v>
      </c>
      <c r="B1033" s="46" t="s">
        <v>107</v>
      </c>
      <c r="C1033" s="46" t="s">
        <v>4</v>
      </c>
      <c r="D1033" s="46" t="s">
        <v>114</v>
      </c>
      <c r="E1033" s="46" t="s">
        <v>115</v>
      </c>
      <c r="F1033" s="46" t="s">
        <v>41</v>
      </c>
    </row>
    <row r="1034" spans="1:6" x14ac:dyDescent="0.25">
      <c r="A1034" s="47">
        <v>106014.718232</v>
      </c>
      <c r="B1034" s="46" t="s">
        <v>107</v>
      </c>
      <c r="C1034" s="46" t="s">
        <v>4</v>
      </c>
      <c r="D1034" s="46" t="s">
        <v>114</v>
      </c>
      <c r="E1034" s="46" t="s">
        <v>115</v>
      </c>
      <c r="F1034" s="46" t="s">
        <v>41</v>
      </c>
    </row>
    <row r="1035" spans="1:6" x14ac:dyDescent="0.25">
      <c r="A1035" s="47">
        <v>21531.6520494</v>
      </c>
      <c r="B1035" s="46" t="s">
        <v>107</v>
      </c>
      <c r="C1035" s="46" t="s">
        <v>4</v>
      </c>
      <c r="D1035" s="46" t="s">
        <v>114</v>
      </c>
      <c r="E1035" s="46" t="s">
        <v>115</v>
      </c>
      <c r="F1035" s="46" t="s">
        <v>41</v>
      </c>
    </row>
    <row r="1036" spans="1:6" x14ac:dyDescent="0.25">
      <c r="A1036" s="47">
        <v>20654.018364399999</v>
      </c>
      <c r="B1036" s="46" t="s">
        <v>107</v>
      </c>
      <c r="C1036" s="46" t="s">
        <v>4</v>
      </c>
      <c r="D1036" s="46" t="s">
        <v>114</v>
      </c>
      <c r="E1036" s="46" t="s">
        <v>115</v>
      </c>
      <c r="F1036" s="46" t="s">
        <v>41</v>
      </c>
    </row>
    <row r="1037" spans="1:6" x14ac:dyDescent="0.25">
      <c r="A1037" s="47">
        <v>120529.83333199999</v>
      </c>
      <c r="B1037" s="46" t="s">
        <v>107</v>
      </c>
      <c r="C1037" s="46" t="s">
        <v>4</v>
      </c>
      <c r="D1037" s="46" t="s">
        <v>114</v>
      </c>
      <c r="E1037" s="46" t="s">
        <v>115</v>
      </c>
      <c r="F1037" s="46" t="s">
        <v>41</v>
      </c>
    </row>
    <row r="1038" spans="1:6" x14ac:dyDescent="0.25">
      <c r="A1038" s="47">
        <v>2900254.3872099998</v>
      </c>
      <c r="B1038" s="46" t="s">
        <v>107</v>
      </c>
      <c r="C1038" s="46" t="s">
        <v>4</v>
      </c>
      <c r="D1038" s="46" t="s">
        <v>114</v>
      </c>
      <c r="E1038" s="46" t="s">
        <v>115</v>
      </c>
      <c r="F1038" s="46" t="s">
        <v>41</v>
      </c>
    </row>
    <row r="1039" spans="1:6" x14ac:dyDescent="0.25">
      <c r="A1039" s="47">
        <v>60094.781799900004</v>
      </c>
      <c r="B1039" s="46" t="s">
        <v>107</v>
      </c>
      <c r="C1039" s="46" t="s">
        <v>4</v>
      </c>
      <c r="D1039" s="46" t="s">
        <v>114</v>
      </c>
      <c r="E1039" s="46" t="s">
        <v>115</v>
      </c>
      <c r="F1039" s="46" t="s">
        <v>41</v>
      </c>
    </row>
    <row r="1040" spans="1:6" x14ac:dyDescent="0.25">
      <c r="A1040" s="47">
        <v>6381509.0234500002</v>
      </c>
      <c r="B1040" s="46" t="s">
        <v>107</v>
      </c>
      <c r="C1040" s="46" t="s">
        <v>4</v>
      </c>
      <c r="D1040" s="46" t="s">
        <v>114</v>
      </c>
      <c r="E1040" s="46" t="s">
        <v>115</v>
      </c>
      <c r="F1040" s="46" t="s">
        <v>41</v>
      </c>
    </row>
    <row r="1041" spans="1:6" x14ac:dyDescent="0.25">
      <c r="A1041" s="47">
        <v>151067.717852</v>
      </c>
      <c r="B1041" s="46" t="s">
        <v>107</v>
      </c>
      <c r="C1041" s="46" t="s">
        <v>4</v>
      </c>
      <c r="D1041" s="46" t="s">
        <v>114</v>
      </c>
      <c r="E1041" s="46" t="s">
        <v>115</v>
      </c>
      <c r="F1041" s="46" t="s">
        <v>41</v>
      </c>
    </row>
    <row r="1042" spans="1:6" x14ac:dyDescent="0.25">
      <c r="A1042" s="47">
        <v>45683.554210499999</v>
      </c>
      <c r="B1042" s="46" t="s">
        <v>107</v>
      </c>
      <c r="C1042" s="46" t="s">
        <v>4</v>
      </c>
      <c r="D1042" s="46" t="s">
        <v>114</v>
      </c>
      <c r="E1042" s="46" t="s">
        <v>115</v>
      </c>
      <c r="F1042" s="46" t="s">
        <v>41</v>
      </c>
    </row>
    <row r="1043" spans="1:6" x14ac:dyDescent="0.25">
      <c r="A1043" s="47">
        <v>302727.79888700001</v>
      </c>
      <c r="B1043" s="46" t="s">
        <v>107</v>
      </c>
      <c r="C1043" s="46" t="s">
        <v>4</v>
      </c>
      <c r="D1043" s="46" t="s">
        <v>114</v>
      </c>
      <c r="E1043" s="46" t="s">
        <v>115</v>
      </c>
      <c r="F1043" s="46" t="s">
        <v>41</v>
      </c>
    </row>
    <row r="1044" spans="1:6" x14ac:dyDescent="0.25">
      <c r="A1044" s="47">
        <v>12794446.4737</v>
      </c>
      <c r="B1044" s="46" t="s">
        <v>107</v>
      </c>
      <c r="C1044" s="46" t="s">
        <v>4</v>
      </c>
      <c r="D1044" s="46" t="s">
        <v>114</v>
      </c>
      <c r="E1044" s="46" t="s">
        <v>115</v>
      </c>
      <c r="F1044" s="46" t="s">
        <v>41</v>
      </c>
    </row>
    <row r="1045" spans="1:6" x14ac:dyDescent="0.25">
      <c r="A1045" s="47">
        <v>1969374.9513900001</v>
      </c>
      <c r="B1045" s="46" t="s">
        <v>107</v>
      </c>
      <c r="C1045" s="46" t="s">
        <v>4</v>
      </c>
      <c r="D1045" s="46" t="s">
        <v>114</v>
      </c>
      <c r="E1045" s="46" t="s">
        <v>115</v>
      </c>
      <c r="F1045" s="46" t="s">
        <v>41</v>
      </c>
    </row>
    <row r="1046" spans="1:6" x14ac:dyDescent="0.25">
      <c r="A1046" s="47">
        <v>1029691.85263</v>
      </c>
      <c r="B1046" s="46" t="s">
        <v>107</v>
      </c>
      <c r="C1046" s="46" t="s">
        <v>4</v>
      </c>
      <c r="D1046" s="46" t="s">
        <v>114</v>
      </c>
      <c r="E1046" s="46" t="s">
        <v>115</v>
      </c>
      <c r="F1046" s="46" t="s">
        <v>41</v>
      </c>
    </row>
    <row r="1047" spans="1:6" x14ac:dyDescent="0.25">
      <c r="A1047" s="47">
        <v>23747.839105200001</v>
      </c>
      <c r="B1047" s="46" t="s">
        <v>107</v>
      </c>
      <c r="C1047" s="46" t="s">
        <v>4</v>
      </c>
      <c r="D1047" s="46" t="s">
        <v>114</v>
      </c>
      <c r="E1047" s="46" t="s">
        <v>115</v>
      </c>
      <c r="F1047" s="46" t="s">
        <v>41</v>
      </c>
    </row>
    <row r="1048" spans="1:6" x14ac:dyDescent="0.25">
      <c r="A1048" s="47">
        <v>146640.61429200001</v>
      </c>
      <c r="B1048" s="46" t="s">
        <v>107</v>
      </c>
      <c r="C1048" s="46" t="s">
        <v>4</v>
      </c>
      <c r="D1048" s="46" t="s">
        <v>114</v>
      </c>
      <c r="E1048" s="46" t="s">
        <v>115</v>
      </c>
      <c r="F1048" s="46" t="s">
        <v>41</v>
      </c>
    </row>
    <row r="1049" spans="1:6" x14ac:dyDescent="0.25">
      <c r="A1049" s="47">
        <v>124750.454833</v>
      </c>
      <c r="B1049" s="46" t="s">
        <v>107</v>
      </c>
      <c r="C1049" s="46" t="s">
        <v>4</v>
      </c>
      <c r="D1049" s="46" t="s">
        <v>114</v>
      </c>
      <c r="E1049" s="46" t="s">
        <v>115</v>
      </c>
      <c r="F1049" s="46" t="s">
        <v>41</v>
      </c>
    </row>
    <row r="1050" spans="1:6" x14ac:dyDescent="0.25">
      <c r="A1050" s="47">
        <v>1479433.0116999999</v>
      </c>
      <c r="B1050" s="46" t="s">
        <v>107</v>
      </c>
      <c r="C1050" s="46" t="s">
        <v>4</v>
      </c>
      <c r="D1050" s="46" t="s">
        <v>114</v>
      </c>
      <c r="E1050" s="46" t="s">
        <v>115</v>
      </c>
      <c r="F1050" s="46" t="s">
        <v>41</v>
      </c>
    </row>
    <row r="1051" spans="1:6" x14ac:dyDescent="0.25">
      <c r="A1051" s="47">
        <v>3585999.1061999998</v>
      </c>
      <c r="B1051" s="46" t="s">
        <v>107</v>
      </c>
      <c r="C1051" s="46" t="s">
        <v>4</v>
      </c>
      <c r="D1051" s="46" t="s">
        <v>114</v>
      </c>
      <c r="E1051" s="46" t="s">
        <v>115</v>
      </c>
      <c r="F1051" s="46" t="s">
        <v>41</v>
      </c>
    </row>
    <row r="1052" spans="1:6" x14ac:dyDescent="0.25">
      <c r="A1052" s="47">
        <v>34096231.827799998</v>
      </c>
      <c r="B1052" s="46" t="s">
        <v>107</v>
      </c>
      <c r="C1052" s="46" t="s">
        <v>4</v>
      </c>
      <c r="D1052" s="46" t="s">
        <v>114</v>
      </c>
      <c r="E1052" s="46" t="s">
        <v>115</v>
      </c>
      <c r="F1052" s="46" t="s">
        <v>41</v>
      </c>
    </row>
    <row r="1053" spans="1:6" x14ac:dyDescent="0.25">
      <c r="A1053" s="47">
        <v>117557.105633</v>
      </c>
      <c r="B1053" s="46" t="s">
        <v>107</v>
      </c>
      <c r="C1053" s="46" t="s">
        <v>4</v>
      </c>
      <c r="D1053" s="46" t="s">
        <v>114</v>
      </c>
      <c r="E1053" s="46" t="s">
        <v>115</v>
      </c>
      <c r="F1053" s="46" t="s">
        <v>41</v>
      </c>
    </row>
    <row r="1054" spans="1:6" x14ac:dyDescent="0.25">
      <c r="A1054" s="47">
        <v>537773.89679599996</v>
      </c>
      <c r="B1054" s="46" t="s">
        <v>107</v>
      </c>
      <c r="C1054" s="46" t="s">
        <v>4</v>
      </c>
      <c r="D1054" s="46" t="s">
        <v>114</v>
      </c>
      <c r="E1054" s="46" t="s">
        <v>115</v>
      </c>
      <c r="F1054" s="46" t="s">
        <v>41</v>
      </c>
    </row>
    <row r="1055" spans="1:6" x14ac:dyDescent="0.25">
      <c r="A1055" s="47">
        <v>126566.304089</v>
      </c>
      <c r="B1055" s="46" t="s">
        <v>107</v>
      </c>
      <c r="C1055" s="46" t="s">
        <v>4</v>
      </c>
      <c r="D1055" s="46" t="s">
        <v>114</v>
      </c>
      <c r="E1055" s="46" t="s">
        <v>115</v>
      </c>
      <c r="F1055" s="46" t="s">
        <v>41</v>
      </c>
    </row>
    <row r="1056" spans="1:6" x14ac:dyDescent="0.25">
      <c r="A1056" s="47">
        <v>24992.2945578</v>
      </c>
      <c r="B1056" s="46" t="s">
        <v>107</v>
      </c>
      <c r="C1056" s="46" t="s">
        <v>4</v>
      </c>
      <c r="D1056" s="46" t="s">
        <v>114</v>
      </c>
      <c r="E1056" s="46" t="s">
        <v>115</v>
      </c>
      <c r="F1056" s="46" t="s">
        <v>41</v>
      </c>
    </row>
    <row r="1057" spans="1:6" x14ac:dyDescent="0.25">
      <c r="A1057" s="47">
        <v>471059.06248700002</v>
      </c>
      <c r="B1057" s="46" t="s">
        <v>107</v>
      </c>
      <c r="C1057" s="46" t="s">
        <v>4</v>
      </c>
      <c r="D1057" s="46" t="s">
        <v>114</v>
      </c>
      <c r="E1057" s="46" t="s">
        <v>115</v>
      </c>
      <c r="F1057" s="46" t="s">
        <v>41</v>
      </c>
    </row>
    <row r="1058" spans="1:6" x14ac:dyDescent="0.25">
      <c r="A1058" s="47">
        <v>24921.897318300002</v>
      </c>
      <c r="B1058" s="46" t="s">
        <v>107</v>
      </c>
      <c r="C1058" s="46" t="s">
        <v>4</v>
      </c>
      <c r="D1058" s="46" t="s">
        <v>114</v>
      </c>
      <c r="E1058" s="46" t="s">
        <v>115</v>
      </c>
      <c r="F1058" s="46" t="s">
        <v>41</v>
      </c>
    </row>
    <row r="1059" spans="1:6" x14ac:dyDescent="0.25">
      <c r="A1059" s="47">
        <v>6835.9426227800004</v>
      </c>
      <c r="B1059" s="46" t="s">
        <v>107</v>
      </c>
      <c r="C1059" s="46" t="s">
        <v>4</v>
      </c>
      <c r="D1059" s="46" t="s">
        <v>114</v>
      </c>
      <c r="E1059" s="46" t="s">
        <v>115</v>
      </c>
      <c r="F1059" s="46" t="s">
        <v>41</v>
      </c>
    </row>
    <row r="1060" spans="1:6" x14ac:dyDescent="0.25">
      <c r="A1060" s="47">
        <v>55839.846631300003</v>
      </c>
      <c r="B1060" s="46" t="s">
        <v>107</v>
      </c>
      <c r="C1060" s="46" t="s">
        <v>4</v>
      </c>
      <c r="D1060" s="46" t="s">
        <v>114</v>
      </c>
      <c r="E1060" s="46" t="s">
        <v>115</v>
      </c>
      <c r="F1060" s="46" t="s">
        <v>41</v>
      </c>
    </row>
    <row r="1061" spans="1:6" x14ac:dyDescent="0.25">
      <c r="A1061" s="47">
        <v>164125.438135</v>
      </c>
      <c r="B1061" s="46" t="s">
        <v>107</v>
      </c>
      <c r="C1061" s="46" t="s">
        <v>4</v>
      </c>
      <c r="D1061" s="46" t="s">
        <v>114</v>
      </c>
      <c r="E1061" s="46" t="s">
        <v>115</v>
      </c>
      <c r="F1061" s="46" t="s">
        <v>41</v>
      </c>
    </row>
    <row r="1062" spans="1:6" x14ac:dyDescent="0.25">
      <c r="A1062" s="47">
        <v>23129.3390086</v>
      </c>
      <c r="B1062" s="46" t="s">
        <v>107</v>
      </c>
      <c r="C1062" s="46" t="s">
        <v>4</v>
      </c>
      <c r="D1062" s="46" t="s">
        <v>114</v>
      </c>
      <c r="E1062" s="46" t="s">
        <v>115</v>
      </c>
      <c r="F1062" s="46" t="s">
        <v>41</v>
      </c>
    </row>
    <row r="1063" spans="1:6" x14ac:dyDescent="0.25">
      <c r="A1063" s="47">
        <v>3980.0259788499998</v>
      </c>
      <c r="B1063" s="46" t="s">
        <v>107</v>
      </c>
      <c r="C1063" s="46" t="s">
        <v>4</v>
      </c>
      <c r="D1063" s="46" t="s">
        <v>114</v>
      </c>
      <c r="E1063" s="46" t="s">
        <v>115</v>
      </c>
      <c r="F1063" s="46" t="s">
        <v>41</v>
      </c>
    </row>
    <row r="1064" spans="1:6" x14ac:dyDescent="0.25">
      <c r="A1064" s="47">
        <v>77430.545892399998</v>
      </c>
      <c r="B1064" s="46" t="s">
        <v>107</v>
      </c>
      <c r="C1064" s="46" t="s">
        <v>4</v>
      </c>
      <c r="D1064" s="46" t="s">
        <v>114</v>
      </c>
      <c r="E1064" s="46" t="s">
        <v>115</v>
      </c>
      <c r="F1064" s="46" t="s">
        <v>41</v>
      </c>
    </row>
    <row r="1065" spans="1:6" x14ac:dyDescent="0.25">
      <c r="A1065" s="47">
        <v>324958.69407999999</v>
      </c>
      <c r="B1065" s="46" t="s">
        <v>107</v>
      </c>
      <c r="C1065" s="46" t="s">
        <v>4</v>
      </c>
      <c r="D1065" s="46" t="s">
        <v>114</v>
      </c>
      <c r="E1065" s="46" t="s">
        <v>115</v>
      </c>
      <c r="F1065" s="46" t="s">
        <v>41</v>
      </c>
    </row>
    <row r="1066" spans="1:6" x14ac:dyDescent="0.25">
      <c r="A1066" s="47">
        <v>13022.974277699999</v>
      </c>
      <c r="B1066" s="46" t="s">
        <v>107</v>
      </c>
      <c r="C1066" s="46" t="s">
        <v>4</v>
      </c>
      <c r="D1066" s="46" t="s">
        <v>114</v>
      </c>
      <c r="E1066" s="46" t="s">
        <v>115</v>
      </c>
      <c r="F1066" s="46" t="s">
        <v>41</v>
      </c>
    </row>
    <row r="1067" spans="1:6" x14ac:dyDescent="0.25">
      <c r="A1067" s="47">
        <v>58765.179418200001</v>
      </c>
      <c r="B1067" s="46" t="s">
        <v>107</v>
      </c>
      <c r="C1067" s="46" t="s">
        <v>4</v>
      </c>
      <c r="D1067" s="46" t="s">
        <v>114</v>
      </c>
      <c r="E1067" s="46" t="s">
        <v>115</v>
      </c>
      <c r="F1067" s="46" t="s">
        <v>41</v>
      </c>
    </row>
    <row r="1068" spans="1:6" x14ac:dyDescent="0.25">
      <c r="A1068" s="47">
        <v>900863.73748699995</v>
      </c>
      <c r="B1068" s="46" t="s">
        <v>107</v>
      </c>
      <c r="C1068" s="46" t="s">
        <v>4</v>
      </c>
      <c r="D1068" s="46" t="s">
        <v>114</v>
      </c>
      <c r="E1068" s="46" t="s">
        <v>115</v>
      </c>
      <c r="F1068" s="46" t="s">
        <v>41</v>
      </c>
    </row>
    <row r="1069" spans="1:6" x14ac:dyDescent="0.25">
      <c r="A1069" s="47">
        <v>175381.24165700001</v>
      </c>
      <c r="B1069" s="46" t="s">
        <v>107</v>
      </c>
      <c r="C1069" s="46" t="s">
        <v>4</v>
      </c>
      <c r="D1069" s="46" t="s">
        <v>114</v>
      </c>
      <c r="E1069" s="46" t="s">
        <v>115</v>
      </c>
      <c r="F1069" s="46" t="s">
        <v>41</v>
      </c>
    </row>
    <row r="1070" spans="1:6" x14ac:dyDescent="0.25">
      <c r="A1070" s="47">
        <v>4148.8941389900001</v>
      </c>
      <c r="B1070" s="46" t="s">
        <v>107</v>
      </c>
      <c r="C1070" s="46" t="s">
        <v>4</v>
      </c>
      <c r="D1070" s="46" t="s">
        <v>114</v>
      </c>
      <c r="E1070" s="46" t="s">
        <v>115</v>
      </c>
      <c r="F1070" s="46" t="s">
        <v>41</v>
      </c>
    </row>
    <row r="1071" spans="1:6" x14ac:dyDescent="0.25">
      <c r="A1071" s="47">
        <v>19244.274019500001</v>
      </c>
      <c r="B1071" s="46" t="s">
        <v>107</v>
      </c>
      <c r="C1071" s="46" t="s">
        <v>4</v>
      </c>
      <c r="D1071" s="46" t="s">
        <v>114</v>
      </c>
      <c r="E1071" s="46" t="s">
        <v>115</v>
      </c>
      <c r="F1071" s="46" t="s">
        <v>41</v>
      </c>
    </row>
    <row r="1072" spans="1:6" x14ac:dyDescent="0.25">
      <c r="A1072" s="47">
        <v>680014.659079</v>
      </c>
      <c r="B1072" s="46" t="s">
        <v>107</v>
      </c>
      <c r="C1072" s="46" t="s">
        <v>4</v>
      </c>
      <c r="D1072" s="46" t="s">
        <v>114</v>
      </c>
      <c r="E1072" s="46" t="s">
        <v>115</v>
      </c>
      <c r="F1072" s="46" t="s">
        <v>41</v>
      </c>
    </row>
    <row r="1073" spans="1:6" x14ac:dyDescent="0.25">
      <c r="A1073" s="47">
        <v>332050.51086500002</v>
      </c>
      <c r="B1073" s="46" t="s">
        <v>107</v>
      </c>
      <c r="C1073" s="46" t="s">
        <v>4</v>
      </c>
      <c r="D1073" s="46" t="s">
        <v>114</v>
      </c>
      <c r="E1073" s="46" t="s">
        <v>115</v>
      </c>
      <c r="F1073" s="46" t="s">
        <v>41</v>
      </c>
    </row>
    <row r="1074" spans="1:6" x14ac:dyDescent="0.25">
      <c r="A1074" s="47">
        <v>152282.987692</v>
      </c>
      <c r="B1074" s="46" t="s">
        <v>107</v>
      </c>
      <c r="C1074" s="46" t="s">
        <v>4</v>
      </c>
      <c r="D1074" s="46" t="s">
        <v>114</v>
      </c>
      <c r="E1074" s="46" t="s">
        <v>115</v>
      </c>
      <c r="F1074" s="46" t="s">
        <v>41</v>
      </c>
    </row>
    <row r="1075" spans="1:6" x14ac:dyDescent="0.25">
      <c r="A1075" s="47">
        <v>99648.401848199996</v>
      </c>
      <c r="B1075" s="46" t="s">
        <v>107</v>
      </c>
      <c r="C1075" s="46" t="s">
        <v>4</v>
      </c>
      <c r="D1075" s="46" t="s">
        <v>114</v>
      </c>
      <c r="E1075" s="46" t="s">
        <v>115</v>
      </c>
      <c r="F1075" s="46" t="s">
        <v>41</v>
      </c>
    </row>
    <row r="1076" spans="1:6" x14ac:dyDescent="0.25">
      <c r="A1076" s="47">
        <v>154786.13777299999</v>
      </c>
      <c r="B1076" s="46" t="s">
        <v>107</v>
      </c>
      <c r="C1076" s="46" t="s">
        <v>4</v>
      </c>
      <c r="D1076" s="46" t="s">
        <v>114</v>
      </c>
      <c r="E1076" s="46" t="s">
        <v>115</v>
      </c>
      <c r="F1076" s="46" t="s">
        <v>41</v>
      </c>
    </row>
    <row r="1077" spans="1:6" x14ac:dyDescent="0.25">
      <c r="A1077" s="47">
        <v>8789.0751892699991</v>
      </c>
      <c r="B1077" s="46" t="s">
        <v>107</v>
      </c>
      <c r="C1077" s="46" t="s">
        <v>4</v>
      </c>
      <c r="D1077" s="46" t="s">
        <v>114</v>
      </c>
      <c r="E1077" s="46" t="s">
        <v>115</v>
      </c>
      <c r="F1077" s="46" t="s">
        <v>41</v>
      </c>
    </row>
    <row r="1078" spans="1:6" x14ac:dyDescent="0.25">
      <c r="A1078" s="47">
        <v>37562.960463000003</v>
      </c>
      <c r="B1078" s="46" t="s">
        <v>107</v>
      </c>
      <c r="C1078" s="46" t="s">
        <v>4</v>
      </c>
      <c r="D1078" s="46" t="s">
        <v>114</v>
      </c>
      <c r="E1078" s="46" t="s">
        <v>115</v>
      </c>
      <c r="F1078" s="46" t="s">
        <v>41</v>
      </c>
    </row>
    <row r="1079" spans="1:6" x14ac:dyDescent="0.25">
      <c r="A1079" s="47">
        <v>119123.235435</v>
      </c>
      <c r="B1079" s="46" t="s">
        <v>107</v>
      </c>
      <c r="C1079" s="46" t="s">
        <v>4</v>
      </c>
      <c r="D1079" s="46" t="s">
        <v>114</v>
      </c>
      <c r="E1079" s="46" t="s">
        <v>115</v>
      </c>
      <c r="F1079" s="46" t="s">
        <v>41</v>
      </c>
    </row>
    <row r="1080" spans="1:6" x14ac:dyDescent="0.25">
      <c r="A1080" s="47">
        <v>837617.70267200004</v>
      </c>
      <c r="B1080" s="46" t="s">
        <v>107</v>
      </c>
      <c r="C1080" s="46" t="s">
        <v>4</v>
      </c>
      <c r="D1080" s="46" t="s">
        <v>114</v>
      </c>
      <c r="E1080" s="46" t="s">
        <v>115</v>
      </c>
      <c r="F1080" s="46" t="s">
        <v>41</v>
      </c>
    </row>
    <row r="1081" spans="1:6" x14ac:dyDescent="0.25">
      <c r="A1081" s="47">
        <v>2059733.29455</v>
      </c>
      <c r="B1081" s="46" t="s">
        <v>107</v>
      </c>
      <c r="C1081" s="46" t="s">
        <v>4</v>
      </c>
      <c r="D1081" s="46" t="s">
        <v>114</v>
      </c>
      <c r="E1081" s="46" t="s">
        <v>115</v>
      </c>
      <c r="F1081" s="46" t="s">
        <v>41</v>
      </c>
    </row>
    <row r="1082" spans="1:6" x14ac:dyDescent="0.25">
      <c r="A1082" s="47">
        <v>96100.329864700005</v>
      </c>
      <c r="B1082" s="46" t="s">
        <v>107</v>
      </c>
      <c r="C1082" s="46" t="s">
        <v>4</v>
      </c>
      <c r="D1082" s="46" t="s">
        <v>114</v>
      </c>
      <c r="E1082" s="46" t="s">
        <v>115</v>
      </c>
      <c r="F1082" s="46" t="s">
        <v>41</v>
      </c>
    </row>
    <row r="1083" spans="1:6" x14ac:dyDescent="0.25">
      <c r="A1083" s="47">
        <v>7415.5790934699999</v>
      </c>
      <c r="B1083" s="46" t="s">
        <v>107</v>
      </c>
      <c r="C1083" s="46" t="s">
        <v>4</v>
      </c>
      <c r="D1083" s="46" t="s">
        <v>114</v>
      </c>
      <c r="E1083" s="46" t="s">
        <v>115</v>
      </c>
      <c r="F1083" s="46" t="s">
        <v>41</v>
      </c>
    </row>
    <row r="1084" spans="1:6" x14ac:dyDescent="0.25">
      <c r="A1084" s="47">
        <v>1019700.3575</v>
      </c>
      <c r="B1084" s="46" t="s">
        <v>107</v>
      </c>
      <c r="C1084" s="46" t="s">
        <v>4</v>
      </c>
      <c r="D1084" s="46" t="s">
        <v>114</v>
      </c>
      <c r="E1084" s="46" t="s">
        <v>115</v>
      </c>
      <c r="F1084" s="46" t="s">
        <v>41</v>
      </c>
    </row>
    <row r="1085" spans="1:6" x14ac:dyDescent="0.25">
      <c r="A1085" s="47">
        <v>194301.32150600001</v>
      </c>
      <c r="B1085" s="46" t="s">
        <v>107</v>
      </c>
      <c r="C1085" s="46" t="s">
        <v>4</v>
      </c>
      <c r="D1085" s="46" t="s">
        <v>114</v>
      </c>
      <c r="E1085" s="46" t="s">
        <v>115</v>
      </c>
      <c r="F1085" s="46" t="s">
        <v>41</v>
      </c>
    </row>
    <row r="1086" spans="1:6" x14ac:dyDescent="0.25">
      <c r="A1086" s="47">
        <v>11959.641575199999</v>
      </c>
      <c r="B1086" s="46" t="s">
        <v>107</v>
      </c>
      <c r="C1086" s="46" t="s">
        <v>4</v>
      </c>
      <c r="D1086" s="46" t="s">
        <v>114</v>
      </c>
      <c r="E1086" s="46" t="s">
        <v>115</v>
      </c>
      <c r="F1086" s="46" t="s">
        <v>41</v>
      </c>
    </row>
    <row r="1087" spans="1:6" x14ac:dyDescent="0.25">
      <c r="A1087" s="47">
        <v>13092.4256215</v>
      </c>
      <c r="B1087" s="46" t="s">
        <v>107</v>
      </c>
      <c r="C1087" s="46" t="s">
        <v>4</v>
      </c>
      <c r="D1087" s="46" t="s">
        <v>114</v>
      </c>
      <c r="E1087" s="46" t="s">
        <v>115</v>
      </c>
      <c r="F1087" s="46" t="s">
        <v>41</v>
      </c>
    </row>
    <row r="1088" spans="1:6" x14ac:dyDescent="0.25">
      <c r="A1088" s="47">
        <v>921144.14775300003</v>
      </c>
      <c r="B1088" s="46" t="s">
        <v>107</v>
      </c>
      <c r="C1088" s="46" t="s">
        <v>4</v>
      </c>
      <c r="D1088" s="46" t="s">
        <v>114</v>
      </c>
      <c r="E1088" s="46" t="s">
        <v>115</v>
      </c>
      <c r="F1088" s="46" t="s">
        <v>41</v>
      </c>
    </row>
    <row r="1089" spans="1:6" x14ac:dyDescent="0.25">
      <c r="A1089" s="47">
        <v>784787.796707</v>
      </c>
      <c r="B1089" s="46" t="s">
        <v>107</v>
      </c>
      <c r="C1089" s="46" t="s">
        <v>4</v>
      </c>
      <c r="D1089" s="46" t="s">
        <v>114</v>
      </c>
      <c r="E1089" s="46" t="s">
        <v>115</v>
      </c>
      <c r="F1089" s="46" t="s">
        <v>41</v>
      </c>
    </row>
    <row r="1090" spans="1:6" x14ac:dyDescent="0.25">
      <c r="A1090" s="47">
        <v>6685104.1336000003</v>
      </c>
      <c r="B1090" s="46" t="s">
        <v>107</v>
      </c>
      <c r="C1090" s="46" t="s">
        <v>4</v>
      </c>
      <c r="D1090" s="46" t="s">
        <v>114</v>
      </c>
      <c r="E1090" s="46" t="s">
        <v>115</v>
      </c>
      <c r="F1090" s="46" t="s">
        <v>41</v>
      </c>
    </row>
    <row r="1091" spans="1:6" x14ac:dyDescent="0.25">
      <c r="A1091" s="47">
        <v>75432.024721099995</v>
      </c>
      <c r="B1091" s="46" t="s">
        <v>107</v>
      </c>
      <c r="C1091" s="46" t="s">
        <v>4</v>
      </c>
      <c r="D1091" s="46" t="s">
        <v>114</v>
      </c>
      <c r="E1091" s="46" t="s">
        <v>115</v>
      </c>
      <c r="F1091" s="46" t="s">
        <v>41</v>
      </c>
    </row>
    <row r="1092" spans="1:6" x14ac:dyDescent="0.25">
      <c r="A1092" s="47">
        <v>96117.579836399993</v>
      </c>
      <c r="B1092" s="46" t="s">
        <v>107</v>
      </c>
      <c r="C1092" s="46" t="s">
        <v>4</v>
      </c>
      <c r="D1092" s="46" t="s">
        <v>114</v>
      </c>
      <c r="E1092" s="46" t="s">
        <v>115</v>
      </c>
      <c r="F1092" s="46" t="s">
        <v>41</v>
      </c>
    </row>
    <row r="1093" spans="1:6" x14ac:dyDescent="0.25">
      <c r="A1093" s="47">
        <v>58517.711780400001</v>
      </c>
      <c r="B1093" s="46" t="s">
        <v>107</v>
      </c>
      <c r="C1093" s="46" t="s">
        <v>4</v>
      </c>
      <c r="D1093" s="46" t="s">
        <v>114</v>
      </c>
      <c r="E1093" s="46" t="s">
        <v>115</v>
      </c>
      <c r="F1093" s="46" t="s">
        <v>41</v>
      </c>
    </row>
    <row r="1094" spans="1:6" x14ac:dyDescent="0.25">
      <c r="A1094" s="47">
        <v>16421.4402199</v>
      </c>
      <c r="B1094" s="46" t="s">
        <v>107</v>
      </c>
      <c r="C1094" s="46" t="s">
        <v>4</v>
      </c>
      <c r="D1094" s="46" t="s">
        <v>114</v>
      </c>
      <c r="E1094" s="46" t="s">
        <v>115</v>
      </c>
      <c r="F1094" s="46" t="s">
        <v>41</v>
      </c>
    </row>
    <row r="1095" spans="1:6" x14ac:dyDescent="0.25">
      <c r="A1095" s="47">
        <v>448224.79728</v>
      </c>
      <c r="B1095" s="46" t="s">
        <v>107</v>
      </c>
      <c r="C1095" s="46" t="s">
        <v>4</v>
      </c>
      <c r="D1095" s="46" t="s">
        <v>114</v>
      </c>
      <c r="E1095" s="46" t="s">
        <v>115</v>
      </c>
      <c r="F1095" s="46" t="s">
        <v>41</v>
      </c>
    </row>
    <row r="1096" spans="1:6" x14ac:dyDescent="0.25">
      <c r="A1096" s="47">
        <v>289572.47571600002</v>
      </c>
      <c r="B1096" s="46" t="s">
        <v>107</v>
      </c>
      <c r="C1096" s="46" t="s">
        <v>4</v>
      </c>
      <c r="D1096" s="46" t="s">
        <v>114</v>
      </c>
      <c r="E1096" s="46" t="s">
        <v>115</v>
      </c>
      <c r="F1096" s="46" t="s">
        <v>41</v>
      </c>
    </row>
    <row r="1097" spans="1:6" x14ac:dyDescent="0.25">
      <c r="A1097" s="47">
        <v>105322.105474</v>
      </c>
      <c r="B1097" s="46" t="s">
        <v>107</v>
      </c>
      <c r="C1097" s="46" t="s">
        <v>4</v>
      </c>
      <c r="D1097" s="46" t="s">
        <v>114</v>
      </c>
      <c r="E1097" s="46" t="s">
        <v>115</v>
      </c>
      <c r="F1097" s="46" t="s">
        <v>41</v>
      </c>
    </row>
    <row r="1098" spans="1:6" x14ac:dyDescent="0.25">
      <c r="A1098" s="47">
        <v>114689.640281</v>
      </c>
      <c r="B1098" s="46" t="s">
        <v>107</v>
      </c>
      <c r="C1098" s="46" t="s">
        <v>4</v>
      </c>
      <c r="D1098" s="46" t="s">
        <v>114</v>
      </c>
      <c r="E1098" s="46" t="s">
        <v>115</v>
      </c>
      <c r="F1098" s="46" t="s">
        <v>41</v>
      </c>
    </row>
    <row r="1099" spans="1:6" x14ac:dyDescent="0.25">
      <c r="A1099" s="47">
        <v>110086.80521000001</v>
      </c>
      <c r="B1099" s="46" t="s">
        <v>107</v>
      </c>
      <c r="C1099" s="46" t="s">
        <v>4</v>
      </c>
      <c r="D1099" s="46" t="s">
        <v>114</v>
      </c>
      <c r="E1099" s="46" t="s">
        <v>115</v>
      </c>
      <c r="F1099" s="46" t="s">
        <v>41</v>
      </c>
    </row>
    <row r="1100" spans="1:6" x14ac:dyDescent="0.25">
      <c r="A1100" s="47">
        <v>4800.3471591799998</v>
      </c>
      <c r="B1100" s="46" t="s">
        <v>107</v>
      </c>
      <c r="C1100" s="46" t="s">
        <v>4</v>
      </c>
      <c r="D1100" s="46" t="s">
        <v>114</v>
      </c>
      <c r="E1100" s="46" t="s">
        <v>115</v>
      </c>
      <c r="F1100" s="46" t="s">
        <v>41</v>
      </c>
    </row>
    <row r="1101" spans="1:6" x14ac:dyDescent="0.25">
      <c r="A1101" s="47">
        <v>512419.81692399998</v>
      </c>
      <c r="B1101" s="46" t="s">
        <v>107</v>
      </c>
      <c r="C1101" s="46" t="s">
        <v>4</v>
      </c>
      <c r="D1101" s="46" t="s">
        <v>114</v>
      </c>
      <c r="E1101" s="46" t="s">
        <v>115</v>
      </c>
      <c r="F1101" s="46" t="s">
        <v>41</v>
      </c>
    </row>
    <row r="1102" spans="1:6" x14ac:dyDescent="0.25">
      <c r="A1102" s="47">
        <v>1058517.68808</v>
      </c>
      <c r="B1102" s="46" t="s">
        <v>107</v>
      </c>
      <c r="C1102" s="46" t="s">
        <v>4</v>
      </c>
      <c r="D1102" s="46" t="s">
        <v>114</v>
      </c>
      <c r="E1102" s="46" t="s">
        <v>115</v>
      </c>
      <c r="F1102" s="46" t="s">
        <v>41</v>
      </c>
    </row>
    <row r="1103" spans="1:6" x14ac:dyDescent="0.25">
      <c r="A1103" s="47">
        <v>283074.61679599999</v>
      </c>
      <c r="B1103" s="46" t="s">
        <v>107</v>
      </c>
      <c r="C1103" s="46" t="s">
        <v>5</v>
      </c>
      <c r="D1103" s="46" t="s">
        <v>114</v>
      </c>
      <c r="E1103" s="46" t="s">
        <v>115</v>
      </c>
      <c r="F1103" s="46" t="s">
        <v>41</v>
      </c>
    </row>
    <row r="1104" spans="1:6" x14ac:dyDescent="0.25">
      <c r="A1104" s="47">
        <v>3951686.1451699999</v>
      </c>
      <c r="B1104" s="46" t="s">
        <v>107</v>
      </c>
      <c r="C1104" s="46" t="s">
        <v>4</v>
      </c>
      <c r="D1104" s="46" t="s">
        <v>114</v>
      </c>
      <c r="E1104" s="46" t="s">
        <v>115</v>
      </c>
      <c r="F1104" s="46" t="s">
        <v>41</v>
      </c>
    </row>
    <row r="1105" spans="1:6" x14ac:dyDescent="0.25">
      <c r="A1105" s="47">
        <v>55219.183923299999</v>
      </c>
      <c r="B1105" s="46" t="s">
        <v>107</v>
      </c>
      <c r="C1105" s="46" t="s">
        <v>14</v>
      </c>
      <c r="D1105" s="46" t="s">
        <v>114</v>
      </c>
      <c r="E1105" s="46" t="s">
        <v>115</v>
      </c>
      <c r="F1105" s="46" t="s">
        <v>41</v>
      </c>
    </row>
    <row r="1106" spans="1:6" x14ac:dyDescent="0.25">
      <c r="A1106" s="47">
        <v>6697.0423280200002</v>
      </c>
      <c r="B1106" s="46" t="s">
        <v>107</v>
      </c>
      <c r="C1106" s="46" t="s">
        <v>14</v>
      </c>
      <c r="D1106" s="46" t="s">
        <v>114</v>
      </c>
      <c r="E1106" s="46" t="s">
        <v>115</v>
      </c>
      <c r="F1106" s="46" t="s">
        <v>41</v>
      </c>
    </row>
    <row r="1107" spans="1:6" x14ac:dyDescent="0.25">
      <c r="A1107" s="47">
        <v>121239.147589</v>
      </c>
      <c r="B1107" s="46" t="s">
        <v>107</v>
      </c>
      <c r="C1107" s="46" t="s">
        <v>4</v>
      </c>
      <c r="D1107" s="46" t="s">
        <v>114</v>
      </c>
      <c r="E1107" s="46" t="s">
        <v>115</v>
      </c>
      <c r="F1107" s="46" t="s">
        <v>41</v>
      </c>
    </row>
    <row r="1108" spans="1:6" x14ac:dyDescent="0.25">
      <c r="A1108" s="47">
        <v>25097.698370300001</v>
      </c>
      <c r="B1108" s="46" t="s">
        <v>107</v>
      </c>
      <c r="C1108" s="46" t="s">
        <v>4</v>
      </c>
      <c r="D1108" s="46" t="s">
        <v>114</v>
      </c>
      <c r="E1108" s="46" t="s">
        <v>115</v>
      </c>
      <c r="F1108" s="46" t="s">
        <v>41</v>
      </c>
    </row>
    <row r="1109" spans="1:6" x14ac:dyDescent="0.25">
      <c r="A1109" s="47">
        <v>433085.90230399999</v>
      </c>
      <c r="B1109" s="46" t="s">
        <v>107</v>
      </c>
      <c r="C1109" s="46" t="s">
        <v>4</v>
      </c>
      <c r="D1109" s="46" t="s">
        <v>114</v>
      </c>
      <c r="E1109" s="46" t="s">
        <v>115</v>
      </c>
      <c r="F1109" s="46" t="s">
        <v>41</v>
      </c>
    </row>
    <row r="1110" spans="1:6" x14ac:dyDescent="0.25">
      <c r="A1110" s="47">
        <v>761979.21913700004</v>
      </c>
      <c r="B1110" s="46" t="s">
        <v>107</v>
      </c>
      <c r="C1110" s="46" t="s">
        <v>4</v>
      </c>
      <c r="D1110" s="46" t="s">
        <v>114</v>
      </c>
      <c r="E1110" s="46" t="s">
        <v>115</v>
      </c>
      <c r="F1110" s="46" t="s">
        <v>41</v>
      </c>
    </row>
    <row r="1111" spans="1:6" x14ac:dyDescent="0.25">
      <c r="A1111" s="47">
        <v>87549.181444799993</v>
      </c>
      <c r="B1111" s="46" t="s">
        <v>107</v>
      </c>
      <c r="C1111" s="46" t="s">
        <v>10</v>
      </c>
      <c r="D1111" s="46" t="s">
        <v>114</v>
      </c>
      <c r="E1111" s="46" t="s">
        <v>115</v>
      </c>
      <c r="F1111" s="46" t="s">
        <v>41</v>
      </c>
    </row>
    <row r="1112" spans="1:6" x14ac:dyDescent="0.25">
      <c r="A1112" s="47">
        <v>57161.4190198</v>
      </c>
      <c r="B1112" s="46" t="s">
        <v>107</v>
      </c>
      <c r="C1112" s="46" t="s">
        <v>10</v>
      </c>
      <c r="D1112" s="46" t="s">
        <v>114</v>
      </c>
      <c r="E1112" s="46" t="s">
        <v>115</v>
      </c>
      <c r="F1112" s="46" t="s">
        <v>41</v>
      </c>
    </row>
    <row r="1113" spans="1:6" x14ac:dyDescent="0.25">
      <c r="A1113" s="47">
        <v>61101.458516899998</v>
      </c>
      <c r="B1113" s="46" t="s">
        <v>107</v>
      </c>
      <c r="C1113" s="46" t="s">
        <v>4</v>
      </c>
      <c r="D1113" s="46" t="s">
        <v>114</v>
      </c>
      <c r="E1113" s="46" t="s">
        <v>115</v>
      </c>
      <c r="F1113" s="46" t="s">
        <v>41</v>
      </c>
    </row>
    <row r="1114" spans="1:6" x14ac:dyDescent="0.25">
      <c r="A1114" s="47">
        <v>313508.09661100002</v>
      </c>
      <c r="B1114" s="46" t="s">
        <v>107</v>
      </c>
      <c r="C1114" s="46" t="s">
        <v>4</v>
      </c>
      <c r="D1114" s="46" t="s">
        <v>114</v>
      </c>
      <c r="E1114" s="46" t="s">
        <v>115</v>
      </c>
      <c r="F1114" s="46" t="s">
        <v>41</v>
      </c>
    </row>
    <row r="1115" spans="1:6" x14ac:dyDescent="0.25">
      <c r="A1115" s="47">
        <v>134782.96644399999</v>
      </c>
      <c r="B1115" s="46" t="s">
        <v>107</v>
      </c>
      <c r="C1115" s="46" t="s">
        <v>4</v>
      </c>
      <c r="D1115" s="46" t="s">
        <v>114</v>
      </c>
      <c r="E1115" s="46" t="s">
        <v>115</v>
      </c>
      <c r="F1115" s="46" t="s">
        <v>41</v>
      </c>
    </row>
    <row r="1116" spans="1:6" x14ac:dyDescent="0.25">
      <c r="A1116" s="47">
        <v>17756.0836261</v>
      </c>
      <c r="B1116" s="46" t="s">
        <v>107</v>
      </c>
      <c r="C1116" s="46" t="s">
        <v>5</v>
      </c>
      <c r="D1116" s="46" t="s">
        <v>114</v>
      </c>
      <c r="E1116" s="46" t="s">
        <v>115</v>
      </c>
      <c r="F1116" s="46" t="s">
        <v>41</v>
      </c>
    </row>
    <row r="1117" spans="1:6" x14ac:dyDescent="0.25">
      <c r="A1117" s="47">
        <v>16792.511979999999</v>
      </c>
      <c r="B1117" s="46" t="s">
        <v>107</v>
      </c>
      <c r="C1117" s="46" t="s">
        <v>5</v>
      </c>
      <c r="D1117" s="46" t="s">
        <v>114</v>
      </c>
      <c r="E1117" s="46" t="s">
        <v>115</v>
      </c>
      <c r="F1117" s="46" t="s">
        <v>41</v>
      </c>
    </row>
    <row r="1118" spans="1:6" x14ac:dyDescent="0.25">
      <c r="A1118" s="47">
        <v>397343.76105600002</v>
      </c>
      <c r="B1118" s="46" t="s">
        <v>107</v>
      </c>
      <c r="C1118" s="46" t="s">
        <v>4</v>
      </c>
      <c r="D1118" s="46" t="s">
        <v>114</v>
      </c>
      <c r="E1118" s="46" t="s">
        <v>115</v>
      </c>
      <c r="F1118" s="46" t="s">
        <v>41</v>
      </c>
    </row>
    <row r="1119" spans="1:6" x14ac:dyDescent="0.25">
      <c r="A1119" s="47">
        <v>18148.834132799999</v>
      </c>
      <c r="B1119" s="46" t="s">
        <v>107</v>
      </c>
      <c r="C1119" s="46" t="s">
        <v>5</v>
      </c>
      <c r="D1119" s="46" t="s">
        <v>114</v>
      </c>
      <c r="E1119" s="46" t="s">
        <v>115</v>
      </c>
      <c r="F1119" s="46" t="s">
        <v>41</v>
      </c>
    </row>
    <row r="1120" spans="1:6" x14ac:dyDescent="0.25">
      <c r="A1120" s="47">
        <v>9539.9214448900002</v>
      </c>
      <c r="B1120" s="46" t="s">
        <v>107</v>
      </c>
      <c r="C1120" s="46" t="s">
        <v>5</v>
      </c>
      <c r="D1120" s="46" t="s">
        <v>114</v>
      </c>
      <c r="E1120" s="46" t="s">
        <v>115</v>
      </c>
      <c r="F1120" s="46" t="s">
        <v>41</v>
      </c>
    </row>
    <row r="1121" spans="1:6" x14ac:dyDescent="0.25">
      <c r="A1121" s="47">
        <v>33224.816862699998</v>
      </c>
      <c r="B1121" s="46" t="s">
        <v>107</v>
      </c>
      <c r="C1121" s="46" t="s">
        <v>5</v>
      </c>
      <c r="D1121" s="46" t="s">
        <v>114</v>
      </c>
      <c r="E1121" s="46" t="s">
        <v>115</v>
      </c>
      <c r="F1121" s="46" t="s">
        <v>41</v>
      </c>
    </row>
    <row r="1122" spans="1:6" x14ac:dyDescent="0.25">
      <c r="A1122" s="47">
        <v>56972.6498154</v>
      </c>
      <c r="B1122" s="46" t="s">
        <v>107</v>
      </c>
      <c r="C1122" s="46" t="s">
        <v>5</v>
      </c>
      <c r="D1122" s="46" t="s">
        <v>114</v>
      </c>
      <c r="E1122" s="46" t="s">
        <v>115</v>
      </c>
      <c r="F1122" s="46" t="s">
        <v>41</v>
      </c>
    </row>
    <row r="1123" spans="1:6" x14ac:dyDescent="0.25">
      <c r="A1123" s="47">
        <v>41510.407148099999</v>
      </c>
      <c r="B1123" s="46" t="s">
        <v>107</v>
      </c>
      <c r="C1123" s="46" t="s">
        <v>5</v>
      </c>
      <c r="D1123" s="46" t="s">
        <v>114</v>
      </c>
      <c r="E1123" s="46" t="s">
        <v>115</v>
      </c>
      <c r="F1123" s="46" t="s">
        <v>41</v>
      </c>
    </row>
    <row r="1124" spans="1:6" x14ac:dyDescent="0.25">
      <c r="A1124" s="47">
        <v>170759.53472699999</v>
      </c>
      <c r="B1124" s="46" t="s">
        <v>107</v>
      </c>
      <c r="C1124" s="46" t="s">
        <v>5</v>
      </c>
      <c r="D1124" s="46" t="s">
        <v>114</v>
      </c>
      <c r="E1124" s="46" t="s">
        <v>115</v>
      </c>
      <c r="F1124" s="46" t="s">
        <v>41</v>
      </c>
    </row>
    <row r="1125" spans="1:6" x14ac:dyDescent="0.25">
      <c r="A1125" s="47">
        <v>1140307.3622900001</v>
      </c>
      <c r="B1125" s="46" t="s">
        <v>107</v>
      </c>
      <c r="C1125" s="46" t="s">
        <v>4</v>
      </c>
      <c r="D1125" s="46" t="s">
        <v>114</v>
      </c>
      <c r="E1125" s="46" t="s">
        <v>115</v>
      </c>
      <c r="F1125" s="46" t="s">
        <v>41</v>
      </c>
    </row>
    <row r="1126" spans="1:6" x14ac:dyDescent="0.25">
      <c r="A1126" s="47">
        <v>236362.915545</v>
      </c>
      <c r="B1126" s="46" t="s">
        <v>107</v>
      </c>
      <c r="C1126" s="46" t="s">
        <v>4</v>
      </c>
      <c r="D1126" s="46" t="s">
        <v>114</v>
      </c>
      <c r="E1126" s="46" t="s">
        <v>115</v>
      </c>
      <c r="F1126" s="46" t="s">
        <v>41</v>
      </c>
    </row>
    <row r="1127" spans="1:6" x14ac:dyDescent="0.25">
      <c r="A1127" s="47">
        <v>3430.0430643099999</v>
      </c>
      <c r="B1127" s="46" t="s">
        <v>107</v>
      </c>
      <c r="C1127" s="46" t="s">
        <v>5</v>
      </c>
      <c r="D1127" s="46" t="s">
        <v>114</v>
      </c>
      <c r="E1127" s="46" t="s">
        <v>115</v>
      </c>
      <c r="F1127" s="46" t="s">
        <v>41</v>
      </c>
    </row>
    <row r="1128" spans="1:6" x14ac:dyDescent="0.25">
      <c r="A1128" s="47">
        <v>9238.1532576699992</v>
      </c>
      <c r="B1128" s="46" t="s">
        <v>107</v>
      </c>
      <c r="C1128" s="46" t="s">
        <v>5</v>
      </c>
      <c r="D1128" s="46" t="s">
        <v>114</v>
      </c>
      <c r="E1128" s="46" t="s">
        <v>115</v>
      </c>
      <c r="F1128" s="46" t="s">
        <v>41</v>
      </c>
    </row>
    <row r="1129" spans="1:6" x14ac:dyDescent="0.25">
      <c r="A1129" s="47">
        <v>471168.57501199999</v>
      </c>
      <c r="B1129" s="46" t="s">
        <v>107</v>
      </c>
      <c r="C1129" s="46" t="s">
        <v>4</v>
      </c>
      <c r="D1129" s="46" t="s">
        <v>114</v>
      </c>
      <c r="E1129" s="46" t="s">
        <v>115</v>
      </c>
      <c r="F1129" s="46" t="s">
        <v>41</v>
      </c>
    </row>
    <row r="1130" spans="1:6" x14ac:dyDescent="0.25">
      <c r="A1130" s="47">
        <v>16041.611613700001</v>
      </c>
      <c r="B1130" s="46" t="s">
        <v>107</v>
      </c>
      <c r="C1130" s="46" t="s">
        <v>14</v>
      </c>
      <c r="D1130" s="46" t="s">
        <v>114</v>
      </c>
      <c r="E1130" s="46" t="s">
        <v>115</v>
      </c>
      <c r="F1130" s="46" t="s">
        <v>41</v>
      </c>
    </row>
    <row r="1131" spans="1:6" x14ac:dyDescent="0.25">
      <c r="A1131" s="47">
        <v>459067.69317799999</v>
      </c>
      <c r="B1131" s="46" t="s">
        <v>107</v>
      </c>
      <c r="C1131" s="46" t="s">
        <v>4</v>
      </c>
      <c r="D1131" s="46" t="s">
        <v>114</v>
      </c>
      <c r="E1131" s="46" t="s">
        <v>115</v>
      </c>
      <c r="F1131" s="46" t="s">
        <v>41</v>
      </c>
    </row>
    <row r="1132" spans="1:6" x14ac:dyDescent="0.25">
      <c r="A1132" s="47">
        <v>1924579.64757</v>
      </c>
      <c r="B1132" s="46" t="s">
        <v>107</v>
      </c>
      <c r="C1132" s="46" t="s">
        <v>4</v>
      </c>
      <c r="D1132" s="46" t="s">
        <v>114</v>
      </c>
      <c r="E1132" s="46" t="s">
        <v>115</v>
      </c>
      <c r="F1132" s="46" t="s">
        <v>41</v>
      </c>
    </row>
    <row r="1133" spans="1:6" x14ac:dyDescent="0.25">
      <c r="A1133" s="47">
        <v>107758.47637</v>
      </c>
      <c r="B1133" s="46" t="s">
        <v>107</v>
      </c>
      <c r="C1133" s="46" t="s">
        <v>4</v>
      </c>
      <c r="D1133" s="46" t="s">
        <v>114</v>
      </c>
      <c r="E1133" s="46" t="s">
        <v>115</v>
      </c>
      <c r="F1133" s="46" t="s">
        <v>41</v>
      </c>
    </row>
    <row r="1134" spans="1:6" x14ac:dyDescent="0.25">
      <c r="A1134" s="47">
        <v>26495.220530499999</v>
      </c>
      <c r="B1134" s="46" t="s">
        <v>107</v>
      </c>
      <c r="C1134" s="46" t="s">
        <v>5</v>
      </c>
      <c r="D1134" s="46" t="s">
        <v>114</v>
      </c>
      <c r="E1134" s="46" t="s">
        <v>115</v>
      </c>
      <c r="F1134" s="46" t="s">
        <v>41</v>
      </c>
    </row>
    <row r="1135" spans="1:6" x14ac:dyDescent="0.25">
      <c r="A1135" s="47">
        <v>718934.50532700005</v>
      </c>
      <c r="B1135" s="46" t="s">
        <v>107</v>
      </c>
      <c r="C1135" s="46" t="s">
        <v>5</v>
      </c>
      <c r="D1135" s="46" t="s">
        <v>114</v>
      </c>
      <c r="E1135" s="46" t="s">
        <v>115</v>
      </c>
      <c r="F1135" s="46" t="s">
        <v>41</v>
      </c>
    </row>
    <row r="1136" spans="1:6" x14ac:dyDescent="0.25">
      <c r="A1136" s="47">
        <v>4963.0877862200005</v>
      </c>
      <c r="B1136" s="46" t="s">
        <v>107</v>
      </c>
      <c r="C1136" s="46" t="s">
        <v>5</v>
      </c>
      <c r="D1136" s="46" t="s">
        <v>114</v>
      </c>
      <c r="E1136" s="46" t="s">
        <v>115</v>
      </c>
      <c r="F1136" s="46" t="s">
        <v>41</v>
      </c>
    </row>
    <row r="1137" spans="1:6" x14ac:dyDescent="0.25">
      <c r="A1137" s="47">
        <v>430439.78113900003</v>
      </c>
      <c r="B1137" s="46" t="s">
        <v>107</v>
      </c>
      <c r="C1137" s="46" t="s">
        <v>4</v>
      </c>
      <c r="D1137" s="46" t="s">
        <v>114</v>
      </c>
      <c r="E1137" s="46" t="s">
        <v>115</v>
      </c>
      <c r="F1137" s="46" t="s">
        <v>41</v>
      </c>
    </row>
    <row r="1138" spans="1:6" x14ac:dyDescent="0.25">
      <c r="A1138" s="47">
        <v>68397.937818999999</v>
      </c>
      <c r="B1138" s="46" t="s">
        <v>107</v>
      </c>
      <c r="C1138" s="46" t="s">
        <v>4</v>
      </c>
      <c r="D1138" s="46" t="s">
        <v>114</v>
      </c>
      <c r="E1138" s="46" t="s">
        <v>115</v>
      </c>
      <c r="F1138" s="46" t="s">
        <v>41</v>
      </c>
    </row>
    <row r="1139" spans="1:6" x14ac:dyDescent="0.25">
      <c r="A1139" s="47">
        <v>981681.95676900004</v>
      </c>
      <c r="B1139" s="46" t="s">
        <v>107</v>
      </c>
      <c r="C1139" s="46" t="s">
        <v>4</v>
      </c>
      <c r="D1139" s="46" t="s">
        <v>114</v>
      </c>
      <c r="E1139" s="46" t="s">
        <v>115</v>
      </c>
      <c r="F1139" s="46" t="s">
        <v>41</v>
      </c>
    </row>
    <row r="1140" spans="1:6" x14ac:dyDescent="0.25">
      <c r="A1140" s="47">
        <v>741992.23414099996</v>
      </c>
      <c r="B1140" s="46" t="s">
        <v>107</v>
      </c>
      <c r="C1140" s="46" t="s">
        <v>4</v>
      </c>
      <c r="D1140" s="46" t="s">
        <v>114</v>
      </c>
      <c r="E1140" s="46" t="s">
        <v>115</v>
      </c>
      <c r="F1140" s="46" t="s">
        <v>41</v>
      </c>
    </row>
    <row r="1141" spans="1:6" x14ac:dyDescent="0.25">
      <c r="A1141" s="47">
        <v>84262.480990600001</v>
      </c>
      <c r="B1141" s="46" t="s">
        <v>107</v>
      </c>
      <c r="C1141" s="46" t="s">
        <v>11</v>
      </c>
      <c r="D1141" s="46" t="s">
        <v>114</v>
      </c>
      <c r="E1141" s="46" t="s">
        <v>115</v>
      </c>
      <c r="F1141" s="46" t="s">
        <v>41</v>
      </c>
    </row>
    <row r="1142" spans="1:6" x14ac:dyDescent="0.25">
      <c r="A1142" s="47">
        <v>4262771.0108599998</v>
      </c>
      <c r="B1142" s="46" t="s">
        <v>107</v>
      </c>
      <c r="C1142" s="46" t="s">
        <v>4</v>
      </c>
      <c r="D1142" s="46" t="s">
        <v>114</v>
      </c>
      <c r="E1142" s="46" t="s">
        <v>115</v>
      </c>
      <c r="F1142" s="46" t="s">
        <v>41</v>
      </c>
    </row>
    <row r="1143" spans="1:6" x14ac:dyDescent="0.25">
      <c r="A1143" s="47">
        <v>556651.46057500003</v>
      </c>
      <c r="B1143" s="46" t="s">
        <v>107</v>
      </c>
      <c r="C1143" s="46" t="s">
        <v>4</v>
      </c>
      <c r="D1143" s="46" t="s">
        <v>114</v>
      </c>
      <c r="E1143" s="46" t="s">
        <v>115</v>
      </c>
      <c r="F1143" s="46" t="s">
        <v>41</v>
      </c>
    </row>
    <row r="1144" spans="1:6" x14ac:dyDescent="0.25">
      <c r="A1144" s="47">
        <v>5246957.2980899997</v>
      </c>
      <c r="B1144" s="46" t="s">
        <v>107</v>
      </c>
      <c r="C1144" s="46" t="s">
        <v>4</v>
      </c>
      <c r="D1144" s="46" t="s">
        <v>114</v>
      </c>
      <c r="E1144" s="46" t="s">
        <v>115</v>
      </c>
      <c r="F1144" s="46" t="s">
        <v>41</v>
      </c>
    </row>
    <row r="1145" spans="1:6" x14ac:dyDescent="0.25">
      <c r="A1145" s="47">
        <v>140579.512047</v>
      </c>
      <c r="B1145" s="46" t="s">
        <v>107</v>
      </c>
      <c r="C1145" s="46" t="s">
        <v>4</v>
      </c>
      <c r="D1145" s="46" t="s">
        <v>114</v>
      </c>
      <c r="E1145" s="46" t="s">
        <v>115</v>
      </c>
      <c r="F1145" s="46" t="s">
        <v>41</v>
      </c>
    </row>
    <row r="1146" spans="1:6" x14ac:dyDescent="0.25">
      <c r="A1146" s="47">
        <v>3360182.2746700002</v>
      </c>
      <c r="B1146" s="46" t="s">
        <v>107</v>
      </c>
      <c r="C1146" s="46" t="s">
        <v>4</v>
      </c>
      <c r="D1146" s="46" t="s">
        <v>114</v>
      </c>
      <c r="E1146" s="46" t="s">
        <v>115</v>
      </c>
      <c r="F1146" s="46" t="s">
        <v>41</v>
      </c>
    </row>
    <row r="1147" spans="1:6" x14ac:dyDescent="0.25">
      <c r="A1147" s="47">
        <v>40348.012425300003</v>
      </c>
      <c r="B1147" s="46" t="s">
        <v>107</v>
      </c>
      <c r="C1147" s="46" t="s">
        <v>4</v>
      </c>
      <c r="D1147" s="46" t="s">
        <v>114</v>
      </c>
      <c r="E1147" s="46" t="s">
        <v>115</v>
      </c>
      <c r="F1147" s="46" t="s">
        <v>41</v>
      </c>
    </row>
    <row r="1148" spans="1:6" x14ac:dyDescent="0.25">
      <c r="A1148" s="47">
        <v>30324.672547800001</v>
      </c>
      <c r="B1148" s="46" t="s">
        <v>107</v>
      </c>
      <c r="C1148" s="46" t="s">
        <v>5</v>
      </c>
      <c r="D1148" s="46" t="s">
        <v>114</v>
      </c>
      <c r="E1148" s="46" t="s">
        <v>115</v>
      </c>
      <c r="F1148" s="46" t="s">
        <v>41</v>
      </c>
    </row>
    <row r="1149" spans="1:6" x14ac:dyDescent="0.25">
      <c r="A1149" s="47">
        <v>140212.720398</v>
      </c>
      <c r="B1149" s="46" t="s">
        <v>107</v>
      </c>
      <c r="C1149" s="46" t="s">
        <v>5</v>
      </c>
      <c r="D1149" s="46" t="s">
        <v>114</v>
      </c>
      <c r="E1149" s="46" t="s">
        <v>115</v>
      </c>
      <c r="F1149" s="46" t="s">
        <v>41</v>
      </c>
    </row>
    <row r="1150" spans="1:6" x14ac:dyDescent="0.25">
      <c r="A1150" s="47">
        <v>6490.8820087800004</v>
      </c>
      <c r="B1150" s="46" t="s">
        <v>107</v>
      </c>
      <c r="C1150" s="46" t="s">
        <v>5</v>
      </c>
      <c r="D1150" s="46" t="s">
        <v>114</v>
      </c>
      <c r="E1150" s="46" t="s">
        <v>115</v>
      </c>
      <c r="F1150" s="46" t="s">
        <v>41</v>
      </c>
    </row>
    <row r="1151" spans="1:6" x14ac:dyDescent="0.25">
      <c r="A1151" s="47">
        <v>881822.85031200002</v>
      </c>
      <c r="B1151" s="46" t="s">
        <v>107</v>
      </c>
      <c r="C1151" s="46" t="s">
        <v>5</v>
      </c>
      <c r="D1151" s="46" t="s">
        <v>114</v>
      </c>
      <c r="E1151" s="46" t="s">
        <v>115</v>
      </c>
      <c r="F1151" s="46" t="s">
        <v>41</v>
      </c>
    </row>
    <row r="1152" spans="1:6" x14ac:dyDescent="0.25">
      <c r="A1152" s="47">
        <v>345132.38580400002</v>
      </c>
      <c r="B1152" s="46" t="s">
        <v>107</v>
      </c>
      <c r="C1152" s="46" t="s">
        <v>4</v>
      </c>
      <c r="D1152" s="46" t="s">
        <v>114</v>
      </c>
      <c r="E1152" s="46" t="s">
        <v>115</v>
      </c>
      <c r="F1152" s="46" t="s">
        <v>41</v>
      </c>
    </row>
    <row r="1153" spans="1:6" x14ac:dyDescent="0.25">
      <c r="A1153" s="47">
        <v>263394.067882</v>
      </c>
      <c r="B1153" s="46" t="s">
        <v>107</v>
      </c>
      <c r="C1153" s="46" t="s">
        <v>4</v>
      </c>
      <c r="D1153" s="46" t="s">
        <v>114</v>
      </c>
      <c r="E1153" s="46" t="s">
        <v>115</v>
      </c>
      <c r="F1153" s="46" t="s">
        <v>41</v>
      </c>
    </row>
    <row r="1154" spans="1:6" x14ac:dyDescent="0.25">
      <c r="A1154" s="47">
        <v>1367395.8864899999</v>
      </c>
      <c r="B1154" s="46" t="s">
        <v>107</v>
      </c>
      <c r="C1154" s="46" t="s">
        <v>4</v>
      </c>
      <c r="D1154" s="46" t="s">
        <v>114</v>
      </c>
      <c r="E1154" s="46" t="s">
        <v>115</v>
      </c>
      <c r="F1154" s="46" t="s">
        <v>41</v>
      </c>
    </row>
    <row r="1155" spans="1:6" x14ac:dyDescent="0.25">
      <c r="A1155" s="47">
        <v>129390.16861199999</v>
      </c>
      <c r="B1155" s="46" t="s">
        <v>107</v>
      </c>
      <c r="C1155" s="46" t="s">
        <v>4</v>
      </c>
      <c r="D1155" s="46" t="s">
        <v>114</v>
      </c>
      <c r="E1155" s="46" t="s">
        <v>115</v>
      </c>
      <c r="F1155" s="46" t="s">
        <v>41</v>
      </c>
    </row>
    <row r="1156" spans="1:6" x14ac:dyDescent="0.25">
      <c r="A1156" s="47">
        <v>43786.890140399999</v>
      </c>
      <c r="B1156" s="46" t="s">
        <v>107</v>
      </c>
      <c r="C1156" s="46" t="s">
        <v>4</v>
      </c>
      <c r="D1156" s="46" t="s">
        <v>114</v>
      </c>
      <c r="E1156" s="46" t="s">
        <v>115</v>
      </c>
      <c r="F1156" s="46" t="s">
        <v>41</v>
      </c>
    </row>
    <row r="1157" spans="1:6" x14ac:dyDescent="0.25">
      <c r="A1157" s="47">
        <v>24255.645813800002</v>
      </c>
      <c r="B1157" s="46" t="s">
        <v>107</v>
      </c>
      <c r="C1157" s="46" t="s">
        <v>4</v>
      </c>
      <c r="D1157" s="46" t="s">
        <v>114</v>
      </c>
      <c r="E1157" s="46" t="s">
        <v>115</v>
      </c>
      <c r="F1157" s="46" t="s">
        <v>41</v>
      </c>
    </row>
    <row r="1158" spans="1:6" x14ac:dyDescent="0.25">
      <c r="A1158" s="47">
        <v>4889.35086314</v>
      </c>
      <c r="B1158" s="46" t="s">
        <v>107</v>
      </c>
      <c r="C1158" s="46" t="s">
        <v>4</v>
      </c>
      <c r="D1158" s="46" t="s">
        <v>114</v>
      </c>
      <c r="E1158" s="46" t="s">
        <v>115</v>
      </c>
      <c r="F1158" s="46" t="s">
        <v>41</v>
      </c>
    </row>
    <row r="1159" spans="1:6" x14ac:dyDescent="0.25">
      <c r="A1159" s="47">
        <v>20802.917389499999</v>
      </c>
      <c r="B1159" s="46" t="s">
        <v>107</v>
      </c>
      <c r="C1159" s="46" t="s">
        <v>4</v>
      </c>
      <c r="D1159" s="46" t="s">
        <v>114</v>
      </c>
      <c r="E1159" s="46" t="s">
        <v>115</v>
      </c>
      <c r="F1159" s="46" t="s">
        <v>41</v>
      </c>
    </row>
    <row r="1160" spans="1:6" x14ac:dyDescent="0.25">
      <c r="A1160" s="47">
        <v>13860923.871099999</v>
      </c>
      <c r="B1160" s="46" t="s">
        <v>107</v>
      </c>
      <c r="C1160" s="46" t="s">
        <v>4</v>
      </c>
      <c r="D1160" s="46" t="s">
        <v>114</v>
      </c>
      <c r="E1160" s="46" t="s">
        <v>115</v>
      </c>
      <c r="F1160" s="46" t="s">
        <v>41</v>
      </c>
    </row>
    <row r="1161" spans="1:6" x14ac:dyDescent="0.25">
      <c r="A1161" s="47">
        <v>24863305.903999999</v>
      </c>
      <c r="B1161" s="46" t="s">
        <v>107</v>
      </c>
      <c r="C1161" s="46" t="s">
        <v>4</v>
      </c>
      <c r="D1161" s="46" t="s">
        <v>114</v>
      </c>
      <c r="E1161" s="46" t="s">
        <v>115</v>
      </c>
      <c r="F1161" s="46" t="s">
        <v>41</v>
      </c>
    </row>
    <row r="1162" spans="1:6" x14ac:dyDescent="0.25">
      <c r="A1162" s="47">
        <v>24602.816750900001</v>
      </c>
      <c r="B1162" s="46" t="s">
        <v>107</v>
      </c>
      <c r="C1162" s="46" t="s">
        <v>14</v>
      </c>
      <c r="D1162" s="46" t="s">
        <v>114</v>
      </c>
      <c r="E1162" s="46" t="s">
        <v>115</v>
      </c>
      <c r="F1162" s="46" t="s">
        <v>41</v>
      </c>
    </row>
    <row r="1163" spans="1:6" x14ac:dyDescent="0.25">
      <c r="A1163" s="47">
        <v>787150.68894899997</v>
      </c>
      <c r="B1163" s="46" t="s">
        <v>107</v>
      </c>
      <c r="C1163" s="46" t="s">
        <v>4</v>
      </c>
      <c r="D1163" s="46" t="s">
        <v>114</v>
      </c>
      <c r="E1163" s="46" t="s">
        <v>115</v>
      </c>
      <c r="F1163" s="46" t="s">
        <v>41</v>
      </c>
    </row>
    <row r="1164" spans="1:6" x14ac:dyDescent="0.25">
      <c r="A1164" s="47">
        <v>62391.5247523</v>
      </c>
      <c r="B1164" s="46" t="s">
        <v>107</v>
      </c>
      <c r="C1164" s="46" t="s">
        <v>4</v>
      </c>
      <c r="D1164" s="46" t="s">
        <v>114</v>
      </c>
      <c r="E1164" s="46" t="s">
        <v>115</v>
      </c>
      <c r="F1164" s="46" t="s">
        <v>41</v>
      </c>
    </row>
    <row r="1165" spans="1:6" x14ac:dyDescent="0.25">
      <c r="A1165" s="47">
        <v>382797.27369399997</v>
      </c>
      <c r="B1165" s="46" t="s">
        <v>107</v>
      </c>
      <c r="C1165" s="46" t="s">
        <v>4</v>
      </c>
      <c r="D1165" s="46" t="s">
        <v>114</v>
      </c>
      <c r="E1165" s="46" t="s">
        <v>115</v>
      </c>
      <c r="F1165" s="46" t="s">
        <v>41</v>
      </c>
    </row>
    <row r="1166" spans="1:6" x14ac:dyDescent="0.25">
      <c r="A1166" s="47">
        <v>639783.00790099998</v>
      </c>
      <c r="B1166" s="46" t="s">
        <v>107</v>
      </c>
      <c r="C1166" s="46" t="s">
        <v>4</v>
      </c>
      <c r="D1166" s="46" t="s">
        <v>114</v>
      </c>
      <c r="E1166" s="46" t="s">
        <v>115</v>
      </c>
      <c r="F1166" s="46" t="s">
        <v>41</v>
      </c>
    </row>
    <row r="1167" spans="1:6" x14ac:dyDescent="0.25">
      <c r="A1167" s="47">
        <v>11440137.9241</v>
      </c>
      <c r="B1167" s="46" t="s">
        <v>107</v>
      </c>
      <c r="C1167" s="46" t="s">
        <v>4</v>
      </c>
      <c r="D1167" s="46" t="s">
        <v>114</v>
      </c>
      <c r="E1167" s="46" t="s">
        <v>115</v>
      </c>
      <c r="F1167" s="46" t="s">
        <v>41</v>
      </c>
    </row>
    <row r="1168" spans="1:6" x14ac:dyDescent="0.25">
      <c r="A1168" s="47">
        <v>4405.3797018100004</v>
      </c>
      <c r="B1168" s="46" t="s">
        <v>107</v>
      </c>
      <c r="C1168" s="46" t="s">
        <v>4</v>
      </c>
      <c r="D1168" s="46" t="s">
        <v>114</v>
      </c>
      <c r="E1168" s="46" t="s">
        <v>115</v>
      </c>
      <c r="F1168" s="46" t="s">
        <v>41</v>
      </c>
    </row>
    <row r="1169" spans="1:6" x14ac:dyDescent="0.25">
      <c r="A1169" s="47">
        <v>17890.6173456</v>
      </c>
      <c r="B1169" s="46" t="s">
        <v>107</v>
      </c>
      <c r="C1169" s="46" t="s">
        <v>4</v>
      </c>
      <c r="D1169" s="46" t="s">
        <v>114</v>
      </c>
      <c r="E1169" s="46" t="s">
        <v>115</v>
      </c>
      <c r="F1169" s="46" t="s">
        <v>41</v>
      </c>
    </row>
    <row r="1170" spans="1:6" x14ac:dyDescent="0.25">
      <c r="A1170" s="47">
        <v>3734.7940886900001</v>
      </c>
      <c r="B1170" s="46" t="s">
        <v>107</v>
      </c>
      <c r="C1170" s="46" t="s">
        <v>4</v>
      </c>
      <c r="D1170" s="46" t="s">
        <v>114</v>
      </c>
      <c r="E1170" s="46" t="s">
        <v>115</v>
      </c>
      <c r="F1170" s="46" t="s">
        <v>41</v>
      </c>
    </row>
    <row r="1171" spans="1:6" x14ac:dyDescent="0.25">
      <c r="A1171" s="47">
        <v>203745.63077399999</v>
      </c>
      <c r="B1171" s="46" t="s">
        <v>107</v>
      </c>
      <c r="C1171" s="46" t="s">
        <v>4</v>
      </c>
      <c r="D1171" s="46" t="s">
        <v>114</v>
      </c>
      <c r="E1171" s="46" t="s">
        <v>115</v>
      </c>
      <c r="F1171" s="46" t="s">
        <v>41</v>
      </c>
    </row>
    <row r="1172" spans="1:6" x14ac:dyDescent="0.25">
      <c r="A1172" s="47">
        <v>28245.466548799999</v>
      </c>
      <c r="B1172" s="46" t="s">
        <v>107</v>
      </c>
      <c r="C1172" s="46" t="s">
        <v>4</v>
      </c>
      <c r="D1172" s="46" t="s">
        <v>114</v>
      </c>
      <c r="E1172" s="46" t="s">
        <v>115</v>
      </c>
      <c r="F1172" s="46" t="s">
        <v>41</v>
      </c>
    </row>
    <row r="1173" spans="1:6" x14ac:dyDescent="0.25">
      <c r="A1173" s="47">
        <v>196647.17006199999</v>
      </c>
      <c r="B1173" s="46" t="s">
        <v>107</v>
      </c>
      <c r="C1173" s="46" t="s">
        <v>4</v>
      </c>
      <c r="D1173" s="46" t="s">
        <v>114</v>
      </c>
      <c r="E1173" s="46" t="s">
        <v>115</v>
      </c>
      <c r="F1173" s="46" t="s">
        <v>41</v>
      </c>
    </row>
    <row r="1174" spans="1:6" x14ac:dyDescent="0.25">
      <c r="A1174" s="47">
        <v>19194.1216728</v>
      </c>
      <c r="B1174" s="46" t="s">
        <v>107</v>
      </c>
      <c r="C1174" s="46" t="s">
        <v>4</v>
      </c>
      <c r="D1174" s="46" t="s">
        <v>114</v>
      </c>
      <c r="E1174" s="46" t="s">
        <v>115</v>
      </c>
      <c r="F1174" s="46" t="s">
        <v>41</v>
      </c>
    </row>
    <row r="1175" spans="1:6" x14ac:dyDescent="0.25">
      <c r="A1175" s="47">
        <v>476243.52511400002</v>
      </c>
      <c r="B1175" s="46" t="s">
        <v>107</v>
      </c>
      <c r="C1175" s="46" t="s">
        <v>4</v>
      </c>
      <c r="D1175" s="46" t="s">
        <v>114</v>
      </c>
      <c r="E1175" s="46" t="s">
        <v>115</v>
      </c>
      <c r="F1175" s="46" t="s">
        <v>41</v>
      </c>
    </row>
    <row r="1176" spans="1:6" x14ac:dyDescent="0.25">
      <c r="A1176" s="47">
        <v>29023.396250000002</v>
      </c>
      <c r="B1176" s="46" t="s">
        <v>107</v>
      </c>
      <c r="C1176" s="46" t="s">
        <v>4</v>
      </c>
      <c r="D1176" s="46" t="s">
        <v>114</v>
      </c>
      <c r="E1176" s="46" t="s">
        <v>115</v>
      </c>
      <c r="F1176" s="46" t="s">
        <v>41</v>
      </c>
    </row>
    <row r="1177" spans="1:6" x14ac:dyDescent="0.25">
      <c r="A1177" s="47">
        <v>39075.533699699998</v>
      </c>
      <c r="B1177" s="46" t="s">
        <v>107</v>
      </c>
      <c r="C1177" s="46" t="s">
        <v>4</v>
      </c>
      <c r="D1177" s="46" t="s">
        <v>114</v>
      </c>
      <c r="E1177" s="46" t="s">
        <v>115</v>
      </c>
      <c r="F1177" s="46" t="s">
        <v>41</v>
      </c>
    </row>
    <row r="1178" spans="1:6" x14ac:dyDescent="0.25">
      <c r="A1178" s="47">
        <v>223585.46477399999</v>
      </c>
      <c r="B1178" s="46" t="s">
        <v>107</v>
      </c>
      <c r="C1178" s="46" t="s">
        <v>4</v>
      </c>
      <c r="D1178" s="46" t="s">
        <v>114</v>
      </c>
      <c r="E1178" s="46" t="s">
        <v>115</v>
      </c>
      <c r="F1178" s="46" t="s">
        <v>41</v>
      </c>
    </row>
    <row r="1179" spans="1:6" x14ac:dyDescent="0.25">
      <c r="A1179" s="47">
        <v>27399.046252100001</v>
      </c>
      <c r="B1179" s="46" t="s">
        <v>107</v>
      </c>
      <c r="C1179" s="46" t="s">
        <v>4</v>
      </c>
      <c r="D1179" s="46" t="s">
        <v>114</v>
      </c>
      <c r="E1179" s="46" t="s">
        <v>115</v>
      </c>
      <c r="F1179" s="46" t="s">
        <v>41</v>
      </c>
    </row>
    <row r="1180" spans="1:6" x14ac:dyDescent="0.25">
      <c r="A1180" s="47">
        <v>2703129.34118</v>
      </c>
      <c r="B1180" s="46" t="s">
        <v>107</v>
      </c>
      <c r="C1180" s="46" t="s">
        <v>5</v>
      </c>
      <c r="D1180" s="46" t="s">
        <v>114</v>
      </c>
      <c r="E1180" s="46" t="s">
        <v>115</v>
      </c>
      <c r="F1180" s="46" t="s">
        <v>41</v>
      </c>
    </row>
    <row r="1181" spans="1:6" x14ac:dyDescent="0.25">
      <c r="A1181" s="47">
        <v>11089.891967699999</v>
      </c>
      <c r="B1181" s="46" t="s">
        <v>107</v>
      </c>
      <c r="C1181" s="46" t="s">
        <v>5</v>
      </c>
      <c r="D1181" s="46" t="s">
        <v>114</v>
      </c>
      <c r="E1181" s="46" t="s">
        <v>115</v>
      </c>
      <c r="F1181" s="46" t="s">
        <v>41</v>
      </c>
    </row>
    <row r="1182" spans="1:6" x14ac:dyDescent="0.25">
      <c r="A1182" s="47">
        <v>11520.064936700001</v>
      </c>
      <c r="B1182" s="46" t="s">
        <v>107</v>
      </c>
      <c r="C1182" s="46" t="s">
        <v>5</v>
      </c>
      <c r="D1182" s="46" t="s">
        <v>114</v>
      </c>
      <c r="E1182" s="46" t="s">
        <v>115</v>
      </c>
      <c r="F1182" s="46" t="s">
        <v>41</v>
      </c>
    </row>
    <row r="1183" spans="1:6" x14ac:dyDescent="0.25">
      <c r="A1183" s="47">
        <v>9211.0327245900007</v>
      </c>
      <c r="B1183" s="46" t="s">
        <v>107</v>
      </c>
      <c r="C1183" s="46" t="s">
        <v>5</v>
      </c>
      <c r="D1183" s="46" t="s">
        <v>114</v>
      </c>
      <c r="E1183" s="46" t="s">
        <v>115</v>
      </c>
      <c r="F1183" s="46" t="s">
        <v>41</v>
      </c>
    </row>
    <row r="1184" spans="1:6" x14ac:dyDescent="0.25">
      <c r="A1184" s="47">
        <v>18046.857151299999</v>
      </c>
      <c r="B1184" s="46" t="s">
        <v>107</v>
      </c>
      <c r="C1184" s="46" t="s">
        <v>5</v>
      </c>
      <c r="D1184" s="46" t="s">
        <v>114</v>
      </c>
      <c r="E1184" s="46" t="s">
        <v>115</v>
      </c>
      <c r="F1184" s="46" t="s">
        <v>41</v>
      </c>
    </row>
    <row r="1185" spans="1:6" x14ac:dyDescent="0.25">
      <c r="A1185" s="47">
        <v>223302.968608</v>
      </c>
      <c r="B1185" s="46" t="s">
        <v>107</v>
      </c>
      <c r="C1185" s="46" t="s">
        <v>5</v>
      </c>
      <c r="D1185" s="46" t="s">
        <v>114</v>
      </c>
      <c r="E1185" s="46" t="s">
        <v>115</v>
      </c>
      <c r="F1185" s="46" t="s">
        <v>41</v>
      </c>
    </row>
    <row r="1186" spans="1:6" x14ac:dyDescent="0.25">
      <c r="A1186" s="47">
        <v>209592.11841900001</v>
      </c>
      <c r="B1186" s="46" t="s">
        <v>107</v>
      </c>
      <c r="C1186" s="46" t="s">
        <v>5</v>
      </c>
      <c r="D1186" s="46" t="s">
        <v>114</v>
      </c>
      <c r="E1186" s="46" t="s">
        <v>115</v>
      </c>
      <c r="F1186" s="46" t="s">
        <v>41</v>
      </c>
    </row>
    <row r="1187" spans="1:6" x14ac:dyDescent="0.25">
      <c r="A1187" s="47">
        <v>20604939.108800001</v>
      </c>
      <c r="B1187" s="46" t="s">
        <v>107</v>
      </c>
      <c r="C1187" s="46" t="s">
        <v>4</v>
      </c>
      <c r="D1187" s="46" t="s">
        <v>114</v>
      </c>
      <c r="E1187" s="46" t="s">
        <v>115</v>
      </c>
      <c r="F1187" s="46" t="s">
        <v>41</v>
      </c>
    </row>
    <row r="1188" spans="1:6" x14ac:dyDescent="0.25">
      <c r="A1188" s="47">
        <v>3612834.2848299998</v>
      </c>
      <c r="B1188" s="46" t="s">
        <v>107</v>
      </c>
      <c r="C1188" s="46" t="s">
        <v>5</v>
      </c>
      <c r="D1188" s="46" t="s">
        <v>114</v>
      </c>
      <c r="E1188" s="46" t="s">
        <v>115</v>
      </c>
      <c r="F1188" s="46" t="s">
        <v>41</v>
      </c>
    </row>
    <row r="1189" spans="1:6" x14ac:dyDescent="0.25">
      <c r="A1189" s="47">
        <v>2335406.9612199999</v>
      </c>
      <c r="B1189" s="46" t="s">
        <v>107</v>
      </c>
      <c r="C1189" s="46" t="s">
        <v>5</v>
      </c>
      <c r="D1189" s="46" t="s">
        <v>114</v>
      </c>
      <c r="E1189" s="46" t="s">
        <v>115</v>
      </c>
      <c r="F1189" s="46" t="s">
        <v>41</v>
      </c>
    </row>
    <row r="1190" spans="1:6" x14ac:dyDescent="0.25">
      <c r="A1190" s="47">
        <v>39686.989928700001</v>
      </c>
      <c r="B1190" s="46" t="s">
        <v>107</v>
      </c>
      <c r="C1190" s="46" t="s">
        <v>5</v>
      </c>
      <c r="D1190" s="46" t="s">
        <v>114</v>
      </c>
      <c r="E1190" s="46" t="s">
        <v>115</v>
      </c>
      <c r="F1190" s="46" t="s">
        <v>41</v>
      </c>
    </row>
    <row r="1191" spans="1:6" x14ac:dyDescent="0.25">
      <c r="A1191" s="47">
        <v>12386.0622503</v>
      </c>
      <c r="B1191" s="46" t="s">
        <v>107</v>
      </c>
      <c r="C1191" s="46" t="s">
        <v>5</v>
      </c>
      <c r="D1191" s="46" t="s">
        <v>114</v>
      </c>
      <c r="E1191" s="46" t="s">
        <v>115</v>
      </c>
      <c r="F1191" s="46" t="s">
        <v>41</v>
      </c>
    </row>
    <row r="1192" spans="1:6" x14ac:dyDescent="0.25">
      <c r="A1192" s="47">
        <v>40930.1028363</v>
      </c>
      <c r="B1192" s="46" t="s">
        <v>107</v>
      </c>
      <c r="C1192" s="46" t="s">
        <v>4</v>
      </c>
      <c r="D1192" s="46" t="s">
        <v>114</v>
      </c>
      <c r="E1192" s="46" t="s">
        <v>115</v>
      </c>
      <c r="F1192" s="46" t="s">
        <v>41</v>
      </c>
    </row>
    <row r="1193" spans="1:6" x14ac:dyDescent="0.25">
      <c r="A1193" s="47">
        <v>92602.026656799993</v>
      </c>
      <c r="B1193" s="46" t="s">
        <v>107</v>
      </c>
      <c r="C1193" s="46" t="s">
        <v>4</v>
      </c>
      <c r="D1193" s="46" t="s">
        <v>114</v>
      </c>
      <c r="E1193" s="46" t="s">
        <v>115</v>
      </c>
      <c r="F1193" s="46" t="s">
        <v>41</v>
      </c>
    </row>
    <row r="1194" spans="1:6" x14ac:dyDescent="0.25">
      <c r="A1194" s="47">
        <v>20023.8447461</v>
      </c>
      <c r="B1194" s="46" t="s">
        <v>107</v>
      </c>
      <c r="C1194" s="46" t="s">
        <v>4</v>
      </c>
      <c r="D1194" s="46" t="s">
        <v>114</v>
      </c>
      <c r="E1194" s="46" t="s">
        <v>115</v>
      </c>
      <c r="F1194" s="46" t="s">
        <v>41</v>
      </c>
    </row>
    <row r="1195" spans="1:6" x14ac:dyDescent="0.25">
      <c r="A1195" s="47">
        <v>59369.360256699998</v>
      </c>
      <c r="B1195" s="46" t="s">
        <v>107</v>
      </c>
      <c r="C1195" s="46" t="s">
        <v>4</v>
      </c>
      <c r="D1195" s="46" t="s">
        <v>114</v>
      </c>
      <c r="E1195" s="46" t="s">
        <v>115</v>
      </c>
      <c r="F1195" s="46" t="s">
        <v>41</v>
      </c>
    </row>
    <row r="1196" spans="1:6" x14ac:dyDescent="0.25">
      <c r="A1196" s="47">
        <v>1180101.8712899999</v>
      </c>
      <c r="B1196" s="46" t="s">
        <v>107</v>
      </c>
      <c r="C1196" s="46" t="s">
        <v>4</v>
      </c>
      <c r="D1196" s="46" t="s">
        <v>114</v>
      </c>
      <c r="E1196" s="46" t="s">
        <v>115</v>
      </c>
      <c r="F1196" s="46" t="s">
        <v>41</v>
      </c>
    </row>
    <row r="1197" spans="1:6" x14ac:dyDescent="0.25">
      <c r="A1197" s="47">
        <v>75416.320103599995</v>
      </c>
      <c r="B1197" s="46" t="s">
        <v>107</v>
      </c>
      <c r="C1197" s="46" t="s">
        <v>4</v>
      </c>
      <c r="D1197" s="46" t="s">
        <v>114</v>
      </c>
      <c r="E1197" s="46" t="s">
        <v>115</v>
      </c>
      <c r="F1197" s="46" t="s">
        <v>41</v>
      </c>
    </row>
    <row r="1198" spans="1:6" x14ac:dyDescent="0.25">
      <c r="A1198" s="47">
        <v>373292.454555</v>
      </c>
      <c r="B1198" s="46" t="s">
        <v>107</v>
      </c>
      <c r="C1198" s="46" t="s">
        <v>4</v>
      </c>
      <c r="D1198" s="46" t="s">
        <v>114</v>
      </c>
      <c r="E1198" s="46" t="s">
        <v>115</v>
      </c>
      <c r="F1198" s="46" t="s">
        <v>41</v>
      </c>
    </row>
    <row r="1199" spans="1:6" x14ac:dyDescent="0.25">
      <c r="A1199" s="47">
        <v>28472.652489100001</v>
      </c>
      <c r="B1199" s="46" t="s">
        <v>107</v>
      </c>
      <c r="C1199" s="46" t="s">
        <v>4</v>
      </c>
      <c r="D1199" s="46" t="s">
        <v>114</v>
      </c>
      <c r="E1199" s="46" t="s">
        <v>115</v>
      </c>
      <c r="F1199" s="46" t="s">
        <v>41</v>
      </c>
    </row>
    <row r="1200" spans="1:6" x14ac:dyDescent="0.25">
      <c r="A1200" s="47">
        <v>29093.611045599999</v>
      </c>
      <c r="B1200" s="46" t="s">
        <v>107</v>
      </c>
      <c r="C1200" s="46" t="s">
        <v>4</v>
      </c>
      <c r="D1200" s="46" t="s">
        <v>114</v>
      </c>
      <c r="E1200" s="46" t="s">
        <v>115</v>
      </c>
      <c r="F1200" s="46" t="s">
        <v>41</v>
      </c>
    </row>
    <row r="1201" spans="1:6" x14ac:dyDescent="0.25">
      <c r="A1201" s="47">
        <v>280737.844538</v>
      </c>
      <c r="B1201" s="46" t="s">
        <v>107</v>
      </c>
      <c r="C1201" s="46" t="s">
        <v>4</v>
      </c>
      <c r="D1201" s="46" t="s">
        <v>114</v>
      </c>
      <c r="E1201" s="46" t="s">
        <v>115</v>
      </c>
      <c r="F1201" s="46" t="s">
        <v>41</v>
      </c>
    </row>
    <row r="1202" spans="1:6" x14ac:dyDescent="0.25">
      <c r="A1202" s="47">
        <v>4123.2473957900002</v>
      </c>
      <c r="B1202" s="46" t="s">
        <v>107</v>
      </c>
      <c r="C1202" s="46" t="s">
        <v>4</v>
      </c>
      <c r="D1202" s="46" t="s">
        <v>114</v>
      </c>
      <c r="E1202" s="46" t="s">
        <v>115</v>
      </c>
      <c r="F1202" s="46" t="s">
        <v>41</v>
      </c>
    </row>
    <row r="1203" spans="1:6" x14ac:dyDescent="0.25">
      <c r="A1203" s="47">
        <v>8554.6703687200006</v>
      </c>
      <c r="B1203" s="46" t="s">
        <v>107</v>
      </c>
      <c r="C1203" s="46" t="s">
        <v>4</v>
      </c>
      <c r="D1203" s="46" t="s">
        <v>114</v>
      </c>
      <c r="E1203" s="46" t="s">
        <v>115</v>
      </c>
      <c r="F1203" s="46" t="s">
        <v>41</v>
      </c>
    </row>
    <row r="1204" spans="1:6" x14ac:dyDescent="0.25">
      <c r="A1204" s="47">
        <v>30202.214054</v>
      </c>
      <c r="B1204" s="46" t="s">
        <v>107</v>
      </c>
      <c r="C1204" s="46" t="s">
        <v>4</v>
      </c>
      <c r="D1204" s="46" t="s">
        <v>114</v>
      </c>
      <c r="E1204" s="46" t="s">
        <v>115</v>
      </c>
      <c r="F1204" s="46" t="s">
        <v>41</v>
      </c>
    </row>
    <row r="1205" spans="1:6" x14ac:dyDescent="0.25">
      <c r="A1205" s="47">
        <v>84607.713584800003</v>
      </c>
      <c r="B1205" s="46" t="s">
        <v>107</v>
      </c>
      <c r="C1205" s="46" t="s">
        <v>4</v>
      </c>
      <c r="D1205" s="46" t="s">
        <v>114</v>
      </c>
      <c r="E1205" s="46" t="s">
        <v>115</v>
      </c>
      <c r="F1205" s="46" t="s">
        <v>41</v>
      </c>
    </row>
    <row r="1206" spans="1:6" x14ac:dyDescent="0.25">
      <c r="A1206" s="47">
        <v>1333335.91484</v>
      </c>
      <c r="B1206" s="46" t="s">
        <v>107</v>
      </c>
      <c r="C1206" s="46" t="s">
        <v>4</v>
      </c>
      <c r="D1206" s="46" t="s">
        <v>114</v>
      </c>
      <c r="E1206" s="46" t="s">
        <v>115</v>
      </c>
      <c r="F1206" s="46" t="s">
        <v>41</v>
      </c>
    </row>
    <row r="1207" spans="1:6" x14ac:dyDescent="0.25">
      <c r="A1207" s="47">
        <v>507243.68160800001</v>
      </c>
      <c r="B1207" s="46" t="s">
        <v>107</v>
      </c>
      <c r="C1207" s="46" t="s">
        <v>4</v>
      </c>
      <c r="D1207" s="46" t="s">
        <v>114</v>
      </c>
      <c r="E1207" s="46" t="s">
        <v>115</v>
      </c>
      <c r="F1207" s="46" t="s">
        <v>41</v>
      </c>
    </row>
    <row r="1208" spans="1:6" x14ac:dyDescent="0.25">
      <c r="A1208" s="47">
        <v>49892.390887000001</v>
      </c>
      <c r="B1208" s="46" t="s">
        <v>107</v>
      </c>
      <c r="C1208" s="46" t="s">
        <v>5</v>
      </c>
      <c r="D1208" s="46" t="s">
        <v>114</v>
      </c>
      <c r="E1208" s="46" t="s">
        <v>115</v>
      </c>
      <c r="F1208" s="46" t="s">
        <v>41</v>
      </c>
    </row>
    <row r="1209" spans="1:6" x14ac:dyDescent="0.25">
      <c r="A1209" s="47">
        <v>21756.441542199998</v>
      </c>
      <c r="B1209" s="46" t="s">
        <v>107</v>
      </c>
      <c r="C1209" s="46" t="s">
        <v>5</v>
      </c>
      <c r="D1209" s="46" t="s">
        <v>114</v>
      </c>
      <c r="E1209" s="46" t="s">
        <v>115</v>
      </c>
      <c r="F1209" s="46" t="s">
        <v>41</v>
      </c>
    </row>
    <row r="1210" spans="1:6" x14ac:dyDescent="0.25">
      <c r="A1210" s="47">
        <v>522939.46418299997</v>
      </c>
      <c r="B1210" s="46" t="s">
        <v>107</v>
      </c>
      <c r="C1210" s="46" t="s">
        <v>4</v>
      </c>
      <c r="D1210" s="46" t="s">
        <v>114</v>
      </c>
      <c r="E1210" s="46" t="s">
        <v>115</v>
      </c>
      <c r="F1210" s="46" t="s">
        <v>41</v>
      </c>
    </row>
    <row r="1211" spans="1:6" x14ac:dyDescent="0.25">
      <c r="A1211" s="47">
        <v>133622.690665</v>
      </c>
      <c r="B1211" s="46" t="s">
        <v>107</v>
      </c>
      <c r="C1211" s="46" t="s">
        <v>5</v>
      </c>
      <c r="D1211" s="46" t="s">
        <v>114</v>
      </c>
      <c r="E1211" s="46" t="s">
        <v>115</v>
      </c>
      <c r="F1211" s="46" t="s">
        <v>41</v>
      </c>
    </row>
    <row r="1212" spans="1:6" x14ac:dyDescent="0.25">
      <c r="A1212" s="47">
        <v>8311.6215954800009</v>
      </c>
      <c r="B1212" s="46" t="s">
        <v>107</v>
      </c>
      <c r="C1212" s="46" t="s">
        <v>5</v>
      </c>
      <c r="D1212" s="46" t="s">
        <v>114</v>
      </c>
      <c r="E1212" s="46" t="s">
        <v>115</v>
      </c>
      <c r="F1212" s="46" t="s">
        <v>41</v>
      </c>
    </row>
    <row r="1213" spans="1:6" x14ac:dyDescent="0.25">
      <c r="A1213" s="47">
        <v>7515.2255029400003</v>
      </c>
      <c r="B1213" s="46" t="s">
        <v>107</v>
      </c>
      <c r="C1213" s="46" t="s">
        <v>5</v>
      </c>
      <c r="D1213" s="46" t="s">
        <v>114</v>
      </c>
      <c r="E1213" s="46" t="s">
        <v>115</v>
      </c>
      <c r="F1213" s="46" t="s">
        <v>41</v>
      </c>
    </row>
    <row r="1214" spans="1:6" x14ac:dyDescent="0.25">
      <c r="A1214" s="47">
        <v>15099.831265000001</v>
      </c>
      <c r="B1214" s="46" t="s">
        <v>107</v>
      </c>
      <c r="C1214" s="46" t="s">
        <v>5</v>
      </c>
      <c r="D1214" s="46" t="s">
        <v>114</v>
      </c>
      <c r="E1214" s="46" t="s">
        <v>115</v>
      </c>
      <c r="F1214" s="46" t="s">
        <v>41</v>
      </c>
    </row>
    <row r="1215" spans="1:6" x14ac:dyDescent="0.25">
      <c r="A1215" s="47">
        <v>8565.5309308100004</v>
      </c>
      <c r="B1215" s="46" t="s">
        <v>107</v>
      </c>
      <c r="C1215" s="46" t="s">
        <v>5</v>
      </c>
      <c r="D1215" s="46" t="s">
        <v>114</v>
      </c>
      <c r="E1215" s="46" t="s">
        <v>115</v>
      </c>
      <c r="F1215" s="46" t="s">
        <v>41</v>
      </c>
    </row>
    <row r="1216" spans="1:6" x14ac:dyDescent="0.25">
      <c r="A1216" s="47">
        <v>6462.6744173200004</v>
      </c>
      <c r="B1216" s="46" t="s">
        <v>107</v>
      </c>
      <c r="C1216" s="46" t="s">
        <v>5</v>
      </c>
      <c r="D1216" s="46" t="s">
        <v>114</v>
      </c>
      <c r="E1216" s="46" t="s">
        <v>115</v>
      </c>
      <c r="F1216" s="46" t="s">
        <v>41</v>
      </c>
    </row>
    <row r="1217" spans="1:6" x14ac:dyDescent="0.25">
      <c r="A1217" s="47">
        <v>17120.2129193</v>
      </c>
      <c r="B1217" s="46" t="s">
        <v>107</v>
      </c>
      <c r="C1217" s="46" t="s">
        <v>4</v>
      </c>
      <c r="D1217" s="46" t="s">
        <v>114</v>
      </c>
      <c r="E1217" s="46" t="s">
        <v>115</v>
      </c>
      <c r="F1217" s="46" t="s">
        <v>41</v>
      </c>
    </row>
    <row r="1218" spans="1:6" x14ac:dyDescent="0.25">
      <c r="A1218" s="47">
        <v>107545.55488900001</v>
      </c>
      <c r="B1218" s="46" t="s">
        <v>107</v>
      </c>
      <c r="C1218" s="46" t="s">
        <v>5</v>
      </c>
      <c r="D1218" s="46" t="s">
        <v>114</v>
      </c>
      <c r="E1218" s="46" t="s">
        <v>115</v>
      </c>
      <c r="F1218" s="46" t="s">
        <v>41</v>
      </c>
    </row>
    <row r="1219" spans="1:6" x14ac:dyDescent="0.25">
      <c r="A1219" s="47">
        <v>11312.9144075</v>
      </c>
      <c r="B1219" s="46" t="s">
        <v>107</v>
      </c>
      <c r="C1219" s="46" t="s">
        <v>5</v>
      </c>
      <c r="D1219" s="46" t="s">
        <v>114</v>
      </c>
      <c r="E1219" s="46" t="s">
        <v>115</v>
      </c>
      <c r="F1219" s="46" t="s">
        <v>41</v>
      </c>
    </row>
    <row r="1220" spans="1:6" x14ac:dyDescent="0.25">
      <c r="A1220" s="47">
        <v>479138.52628699999</v>
      </c>
      <c r="B1220" s="46" t="s">
        <v>107</v>
      </c>
      <c r="C1220" s="46" t="s">
        <v>4</v>
      </c>
      <c r="D1220" s="46" t="s">
        <v>114</v>
      </c>
      <c r="E1220" s="46" t="s">
        <v>115</v>
      </c>
      <c r="F1220" s="46" t="s">
        <v>41</v>
      </c>
    </row>
    <row r="1221" spans="1:6" x14ac:dyDescent="0.25">
      <c r="A1221" s="47">
        <v>4394.5307595800004</v>
      </c>
      <c r="B1221" s="46" t="s">
        <v>107</v>
      </c>
      <c r="C1221" s="46" t="s">
        <v>4</v>
      </c>
      <c r="D1221" s="46" t="s">
        <v>114</v>
      </c>
      <c r="E1221" s="46" t="s">
        <v>115</v>
      </c>
      <c r="F1221" s="46" t="s">
        <v>41</v>
      </c>
    </row>
    <row r="1222" spans="1:6" x14ac:dyDescent="0.25">
      <c r="A1222" s="47">
        <v>7721.3759114900004</v>
      </c>
      <c r="B1222" s="46" t="s">
        <v>107</v>
      </c>
      <c r="C1222" s="46" t="s">
        <v>4</v>
      </c>
      <c r="D1222" s="46" t="s">
        <v>114</v>
      </c>
      <c r="E1222" s="46" t="s">
        <v>115</v>
      </c>
      <c r="F1222" s="46" t="s">
        <v>41</v>
      </c>
    </row>
    <row r="1223" spans="1:6" x14ac:dyDescent="0.25">
      <c r="A1223" s="47">
        <v>692766.83912200003</v>
      </c>
      <c r="B1223" s="46" t="s">
        <v>107</v>
      </c>
      <c r="C1223" s="46" t="s">
        <v>4</v>
      </c>
      <c r="D1223" s="46" t="s">
        <v>114</v>
      </c>
      <c r="E1223" s="46" t="s">
        <v>115</v>
      </c>
      <c r="F1223" s="46" t="s">
        <v>41</v>
      </c>
    </row>
    <row r="1224" spans="1:6" x14ac:dyDescent="0.25">
      <c r="A1224" s="47">
        <v>5258.2401904400003</v>
      </c>
      <c r="B1224" s="46" t="s">
        <v>107</v>
      </c>
      <c r="C1224" s="46" t="s">
        <v>4</v>
      </c>
      <c r="D1224" s="46" t="s">
        <v>114</v>
      </c>
      <c r="E1224" s="46" t="s">
        <v>115</v>
      </c>
      <c r="F1224" s="46" t="s">
        <v>41</v>
      </c>
    </row>
    <row r="1225" spans="1:6" x14ac:dyDescent="0.25">
      <c r="A1225" s="47">
        <v>674329.12203299999</v>
      </c>
      <c r="B1225" s="46" t="s">
        <v>107</v>
      </c>
      <c r="C1225" s="46" t="s">
        <v>4</v>
      </c>
      <c r="D1225" s="46" t="s">
        <v>114</v>
      </c>
      <c r="E1225" s="46" t="s">
        <v>115</v>
      </c>
      <c r="F1225" s="46" t="s">
        <v>41</v>
      </c>
    </row>
    <row r="1226" spans="1:6" x14ac:dyDescent="0.25">
      <c r="A1226" s="47">
        <v>421125.421898</v>
      </c>
      <c r="B1226" s="46" t="s">
        <v>107</v>
      </c>
      <c r="C1226" s="46" t="s">
        <v>4</v>
      </c>
      <c r="D1226" s="46" t="s">
        <v>114</v>
      </c>
      <c r="E1226" s="46" t="s">
        <v>115</v>
      </c>
      <c r="F1226" s="46" t="s">
        <v>41</v>
      </c>
    </row>
    <row r="1227" spans="1:6" x14ac:dyDescent="0.25">
      <c r="A1227" s="47">
        <v>51417.422582500003</v>
      </c>
      <c r="B1227" s="46" t="s">
        <v>107</v>
      </c>
      <c r="C1227" s="46" t="s">
        <v>5</v>
      </c>
      <c r="D1227" s="46" t="s">
        <v>114</v>
      </c>
      <c r="E1227" s="46" t="s">
        <v>115</v>
      </c>
      <c r="F1227" s="46" t="s">
        <v>41</v>
      </c>
    </row>
    <row r="1228" spans="1:6" x14ac:dyDescent="0.25">
      <c r="A1228" s="47">
        <v>22368.670749299999</v>
      </c>
      <c r="B1228" s="46" t="s">
        <v>107</v>
      </c>
      <c r="C1228" s="46" t="s">
        <v>5</v>
      </c>
      <c r="D1228" s="46" t="s">
        <v>114</v>
      </c>
      <c r="E1228" s="46" t="s">
        <v>115</v>
      </c>
      <c r="F1228" s="46" t="s">
        <v>41</v>
      </c>
    </row>
    <row r="1229" spans="1:6" x14ac:dyDescent="0.25">
      <c r="A1229" s="47">
        <v>85577.989977100005</v>
      </c>
      <c r="B1229" s="46" t="s">
        <v>107</v>
      </c>
      <c r="C1229" s="46" t="s">
        <v>5</v>
      </c>
      <c r="D1229" s="46" t="s">
        <v>114</v>
      </c>
      <c r="E1229" s="46" t="s">
        <v>115</v>
      </c>
      <c r="F1229" s="46" t="s">
        <v>41</v>
      </c>
    </row>
    <row r="1230" spans="1:6" x14ac:dyDescent="0.25">
      <c r="A1230" s="47">
        <v>115889.852667</v>
      </c>
      <c r="B1230" s="46" t="s">
        <v>107</v>
      </c>
      <c r="C1230" s="46" t="s">
        <v>5</v>
      </c>
      <c r="D1230" s="46" t="s">
        <v>114</v>
      </c>
      <c r="E1230" s="46" t="s">
        <v>115</v>
      </c>
      <c r="F1230" s="46" t="s">
        <v>41</v>
      </c>
    </row>
    <row r="1231" spans="1:6" x14ac:dyDescent="0.25">
      <c r="A1231" s="47">
        <v>25362.684654600002</v>
      </c>
      <c r="B1231" s="46" t="s">
        <v>107</v>
      </c>
      <c r="C1231" s="46" t="s">
        <v>5</v>
      </c>
      <c r="D1231" s="46" t="s">
        <v>114</v>
      </c>
      <c r="E1231" s="46" t="s">
        <v>115</v>
      </c>
      <c r="F1231" s="46" t="s">
        <v>41</v>
      </c>
    </row>
    <row r="1232" spans="1:6" x14ac:dyDescent="0.25">
      <c r="A1232" s="47">
        <v>951534.94260800001</v>
      </c>
      <c r="B1232" s="46" t="s">
        <v>107</v>
      </c>
      <c r="C1232" s="46" t="s">
        <v>4</v>
      </c>
      <c r="D1232" s="46" t="s">
        <v>114</v>
      </c>
      <c r="E1232" s="46" t="s">
        <v>115</v>
      </c>
      <c r="F1232" s="46" t="s">
        <v>41</v>
      </c>
    </row>
    <row r="1233" spans="1:6" x14ac:dyDescent="0.25">
      <c r="A1233" s="47">
        <v>1392543.4104800001</v>
      </c>
      <c r="B1233" s="46" t="s">
        <v>107</v>
      </c>
      <c r="C1233" s="46" t="s">
        <v>4</v>
      </c>
      <c r="D1233" s="46" t="s">
        <v>114</v>
      </c>
      <c r="E1233" s="46" t="s">
        <v>115</v>
      </c>
      <c r="F1233" s="46" t="s">
        <v>41</v>
      </c>
    </row>
    <row r="1234" spans="1:6" x14ac:dyDescent="0.25">
      <c r="A1234" s="47">
        <v>21314.8704502</v>
      </c>
      <c r="B1234" s="46" t="s">
        <v>107</v>
      </c>
      <c r="C1234" s="46" t="s">
        <v>4</v>
      </c>
      <c r="D1234" s="46" t="s">
        <v>114</v>
      </c>
      <c r="E1234" s="46" t="s">
        <v>115</v>
      </c>
      <c r="F1234" s="46" t="s">
        <v>41</v>
      </c>
    </row>
    <row r="1235" spans="1:6" x14ac:dyDescent="0.25">
      <c r="A1235" s="47">
        <v>519982.40187</v>
      </c>
      <c r="B1235" s="46" t="s">
        <v>107</v>
      </c>
      <c r="C1235" s="46" t="s">
        <v>2</v>
      </c>
      <c r="D1235" s="46" t="s">
        <v>114</v>
      </c>
      <c r="E1235" s="46" t="s">
        <v>115</v>
      </c>
      <c r="F1235" s="46" t="s">
        <v>41</v>
      </c>
    </row>
    <row r="1236" spans="1:6" x14ac:dyDescent="0.25">
      <c r="A1236" s="47">
        <v>100771.597983</v>
      </c>
      <c r="B1236" s="46" t="s">
        <v>107</v>
      </c>
      <c r="C1236" s="46" t="s">
        <v>5</v>
      </c>
      <c r="D1236" s="46" t="s">
        <v>114</v>
      </c>
      <c r="E1236" s="46" t="s">
        <v>115</v>
      </c>
      <c r="F1236" s="46" t="s">
        <v>41</v>
      </c>
    </row>
    <row r="1237" spans="1:6" x14ac:dyDescent="0.25">
      <c r="A1237" s="47">
        <v>5737.8415861200001</v>
      </c>
      <c r="B1237" s="46" t="s">
        <v>107</v>
      </c>
      <c r="C1237" s="46" t="s">
        <v>4</v>
      </c>
      <c r="D1237" s="46" t="s">
        <v>114</v>
      </c>
      <c r="E1237" s="46" t="s">
        <v>115</v>
      </c>
      <c r="F1237" s="46" t="s">
        <v>41</v>
      </c>
    </row>
    <row r="1238" spans="1:6" x14ac:dyDescent="0.25">
      <c r="A1238" s="47">
        <v>56366.240998100002</v>
      </c>
      <c r="B1238" s="46" t="s">
        <v>107</v>
      </c>
      <c r="C1238" s="46" t="s">
        <v>4</v>
      </c>
      <c r="D1238" s="46" t="s">
        <v>114</v>
      </c>
      <c r="E1238" s="46" t="s">
        <v>115</v>
      </c>
      <c r="F1238" s="46" t="s">
        <v>41</v>
      </c>
    </row>
    <row r="1239" spans="1:6" x14ac:dyDescent="0.25">
      <c r="A1239" s="47">
        <v>201483.74570500001</v>
      </c>
      <c r="B1239" s="46" t="s">
        <v>107</v>
      </c>
      <c r="C1239" s="46" t="s">
        <v>4</v>
      </c>
      <c r="D1239" s="46" t="s">
        <v>114</v>
      </c>
      <c r="E1239" s="46" t="s">
        <v>115</v>
      </c>
      <c r="F1239" s="46" t="s">
        <v>41</v>
      </c>
    </row>
    <row r="1240" spans="1:6" x14ac:dyDescent="0.25">
      <c r="A1240" s="47">
        <v>83759.805470599997</v>
      </c>
      <c r="B1240" s="46" t="s">
        <v>107</v>
      </c>
      <c r="C1240" s="46" t="s">
        <v>4</v>
      </c>
      <c r="D1240" s="46" t="s">
        <v>114</v>
      </c>
      <c r="E1240" s="46" t="s">
        <v>115</v>
      </c>
      <c r="F1240" s="46" t="s">
        <v>41</v>
      </c>
    </row>
    <row r="1241" spans="1:6" x14ac:dyDescent="0.25">
      <c r="A1241" s="47">
        <v>8288.6782127299994</v>
      </c>
      <c r="B1241" s="46" t="s">
        <v>107</v>
      </c>
      <c r="C1241" s="46" t="s">
        <v>4</v>
      </c>
      <c r="D1241" s="46" t="s">
        <v>114</v>
      </c>
      <c r="E1241" s="46" t="s">
        <v>115</v>
      </c>
      <c r="F1241" s="46" t="s">
        <v>41</v>
      </c>
    </row>
    <row r="1242" spans="1:6" x14ac:dyDescent="0.25">
      <c r="A1242" s="47">
        <v>8576.1566281800006</v>
      </c>
      <c r="B1242" s="46" t="s">
        <v>107</v>
      </c>
      <c r="C1242" s="46" t="s">
        <v>4</v>
      </c>
      <c r="D1242" s="46" t="s">
        <v>114</v>
      </c>
      <c r="E1242" s="46" t="s">
        <v>115</v>
      </c>
      <c r="F1242" s="46" t="s">
        <v>41</v>
      </c>
    </row>
    <row r="1243" spans="1:6" x14ac:dyDescent="0.25">
      <c r="A1243" s="47">
        <v>117598.118942</v>
      </c>
      <c r="B1243" s="46" t="s">
        <v>107</v>
      </c>
      <c r="C1243" s="46" t="s">
        <v>4</v>
      </c>
      <c r="D1243" s="46" t="s">
        <v>114</v>
      </c>
      <c r="E1243" s="46" t="s">
        <v>115</v>
      </c>
      <c r="F1243" s="46" t="s">
        <v>41</v>
      </c>
    </row>
    <row r="1244" spans="1:6" x14ac:dyDescent="0.25">
      <c r="A1244" s="47">
        <v>27350.552607199999</v>
      </c>
      <c r="B1244" s="46" t="s">
        <v>107</v>
      </c>
      <c r="C1244" s="46" t="s">
        <v>4</v>
      </c>
      <c r="D1244" s="46" t="s">
        <v>114</v>
      </c>
      <c r="E1244" s="46" t="s">
        <v>115</v>
      </c>
      <c r="F1244" s="46" t="s">
        <v>41</v>
      </c>
    </row>
    <row r="1245" spans="1:6" x14ac:dyDescent="0.25">
      <c r="A1245" s="47">
        <v>8632421.7551099993</v>
      </c>
      <c r="B1245" s="46" t="s">
        <v>107</v>
      </c>
      <c r="C1245" s="46" t="s">
        <v>4</v>
      </c>
      <c r="D1245" s="46" t="s">
        <v>114</v>
      </c>
      <c r="E1245" s="46" t="s">
        <v>115</v>
      </c>
      <c r="F1245" s="46" t="s">
        <v>41</v>
      </c>
    </row>
    <row r="1246" spans="1:6" x14ac:dyDescent="0.25">
      <c r="A1246" s="47">
        <v>154266.28260199999</v>
      </c>
      <c r="B1246" s="46" t="s">
        <v>107</v>
      </c>
      <c r="C1246" s="46" t="s">
        <v>4</v>
      </c>
      <c r="D1246" s="46" t="s">
        <v>114</v>
      </c>
      <c r="E1246" s="46" t="s">
        <v>115</v>
      </c>
      <c r="F1246" s="46" t="s">
        <v>41</v>
      </c>
    </row>
    <row r="1247" spans="1:6" x14ac:dyDescent="0.25">
      <c r="A1247" s="47">
        <v>57119.757043500002</v>
      </c>
      <c r="B1247" s="46" t="s">
        <v>107</v>
      </c>
      <c r="C1247" s="46" t="s">
        <v>4</v>
      </c>
      <c r="D1247" s="46" t="s">
        <v>114</v>
      </c>
      <c r="E1247" s="46" t="s">
        <v>115</v>
      </c>
      <c r="F1247" s="46" t="s">
        <v>41</v>
      </c>
    </row>
    <row r="1248" spans="1:6" x14ac:dyDescent="0.25">
      <c r="A1248" s="47">
        <v>296458.840425</v>
      </c>
      <c r="B1248" s="46" t="s">
        <v>107</v>
      </c>
      <c r="C1248" s="46" t="s">
        <v>4</v>
      </c>
      <c r="D1248" s="46" t="s">
        <v>114</v>
      </c>
      <c r="E1248" s="46" t="s">
        <v>115</v>
      </c>
      <c r="F1248" s="46" t="s">
        <v>41</v>
      </c>
    </row>
    <row r="1249" spans="1:6" x14ac:dyDescent="0.25">
      <c r="A1249" s="47">
        <v>177170.05185799999</v>
      </c>
      <c r="B1249" s="46" t="s">
        <v>107</v>
      </c>
      <c r="C1249" s="46" t="s">
        <v>5</v>
      </c>
      <c r="D1249" s="46" t="s">
        <v>114</v>
      </c>
      <c r="E1249" s="46" t="s">
        <v>115</v>
      </c>
      <c r="F1249" s="46" t="s">
        <v>41</v>
      </c>
    </row>
    <row r="1250" spans="1:6" x14ac:dyDescent="0.25">
      <c r="A1250" s="47">
        <v>135893.67609699999</v>
      </c>
      <c r="B1250" s="46" t="s">
        <v>107</v>
      </c>
      <c r="C1250" s="46" t="s">
        <v>11</v>
      </c>
      <c r="D1250" s="46" t="s">
        <v>114</v>
      </c>
      <c r="E1250" s="46" t="s">
        <v>115</v>
      </c>
      <c r="F1250" s="46" t="s">
        <v>41</v>
      </c>
    </row>
    <row r="1251" spans="1:6" x14ac:dyDescent="0.25">
      <c r="A1251" s="47">
        <v>8737931.5221900009</v>
      </c>
      <c r="B1251" s="46" t="s">
        <v>107</v>
      </c>
      <c r="C1251" s="46" t="s">
        <v>4</v>
      </c>
      <c r="D1251" s="46" t="s">
        <v>114</v>
      </c>
      <c r="E1251" s="46" t="s">
        <v>115</v>
      </c>
      <c r="F1251" s="46" t="s">
        <v>41</v>
      </c>
    </row>
    <row r="1252" spans="1:6" x14ac:dyDescent="0.25">
      <c r="A1252" s="47">
        <v>625452.39333600004</v>
      </c>
      <c r="B1252" s="46" t="s">
        <v>107</v>
      </c>
      <c r="C1252" s="46" t="s">
        <v>4</v>
      </c>
      <c r="D1252" s="46" t="s">
        <v>114</v>
      </c>
      <c r="E1252" s="46" t="s">
        <v>115</v>
      </c>
      <c r="F1252" s="46" t="s">
        <v>41</v>
      </c>
    </row>
    <row r="1253" spans="1:6" x14ac:dyDescent="0.25">
      <c r="A1253" s="47">
        <v>652392.18827200006</v>
      </c>
      <c r="B1253" s="46" t="s">
        <v>107</v>
      </c>
      <c r="C1253" s="46" t="s">
        <v>4</v>
      </c>
      <c r="D1253" s="46" t="s">
        <v>114</v>
      </c>
      <c r="E1253" s="46" t="s">
        <v>115</v>
      </c>
      <c r="F1253" s="46" t="s">
        <v>41</v>
      </c>
    </row>
    <row r="1254" spans="1:6" x14ac:dyDescent="0.25">
      <c r="A1254" s="47">
        <v>20793.253018799998</v>
      </c>
      <c r="B1254" s="46" t="s">
        <v>107</v>
      </c>
      <c r="C1254" s="46" t="s">
        <v>4</v>
      </c>
      <c r="D1254" s="46" t="s">
        <v>114</v>
      </c>
      <c r="E1254" s="46" t="s">
        <v>115</v>
      </c>
      <c r="F1254" s="46" t="s">
        <v>41</v>
      </c>
    </row>
    <row r="1255" spans="1:6" x14ac:dyDescent="0.25">
      <c r="A1255" s="47">
        <v>412387.09169899998</v>
      </c>
      <c r="B1255" s="46" t="s">
        <v>107</v>
      </c>
      <c r="C1255" s="46" t="s">
        <v>4</v>
      </c>
      <c r="D1255" s="46" t="s">
        <v>114</v>
      </c>
      <c r="E1255" s="46" t="s">
        <v>115</v>
      </c>
      <c r="F1255" s="46" t="s">
        <v>41</v>
      </c>
    </row>
    <row r="1256" spans="1:6" x14ac:dyDescent="0.25">
      <c r="A1256" s="47">
        <v>1007004.76049</v>
      </c>
      <c r="B1256" s="46" t="s">
        <v>107</v>
      </c>
      <c r="C1256" s="46" t="s">
        <v>4</v>
      </c>
      <c r="D1256" s="46" t="s">
        <v>114</v>
      </c>
      <c r="E1256" s="46" t="s">
        <v>115</v>
      </c>
      <c r="F1256" s="46" t="s">
        <v>41</v>
      </c>
    </row>
    <row r="1257" spans="1:6" x14ac:dyDescent="0.25">
      <c r="A1257" s="47">
        <v>45761.740412599996</v>
      </c>
      <c r="B1257" s="46" t="s">
        <v>107</v>
      </c>
      <c r="C1257" s="46" t="s">
        <v>14</v>
      </c>
      <c r="D1257" s="46" t="s">
        <v>114</v>
      </c>
      <c r="E1257" s="46" t="s">
        <v>115</v>
      </c>
      <c r="F1257" s="46" t="s">
        <v>41</v>
      </c>
    </row>
    <row r="1258" spans="1:6" x14ac:dyDescent="0.25">
      <c r="A1258" s="47">
        <v>412881.59117099998</v>
      </c>
      <c r="B1258" s="46" t="s">
        <v>107</v>
      </c>
      <c r="C1258" s="46" t="s">
        <v>4</v>
      </c>
      <c r="D1258" s="46" t="s">
        <v>114</v>
      </c>
      <c r="E1258" s="46" t="s">
        <v>115</v>
      </c>
      <c r="F1258" s="46" t="s">
        <v>41</v>
      </c>
    </row>
    <row r="1259" spans="1:6" x14ac:dyDescent="0.25">
      <c r="A1259" s="47">
        <v>261099.347694</v>
      </c>
      <c r="B1259" s="46" t="s">
        <v>107</v>
      </c>
      <c r="C1259" s="46" t="s">
        <v>4</v>
      </c>
      <c r="D1259" s="46" t="s">
        <v>114</v>
      </c>
      <c r="E1259" s="46" t="s">
        <v>115</v>
      </c>
      <c r="F1259" s="46" t="s">
        <v>41</v>
      </c>
    </row>
    <row r="1260" spans="1:6" x14ac:dyDescent="0.25">
      <c r="A1260" s="47">
        <v>196028.792472</v>
      </c>
      <c r="B1260" s="46" t="s">
        <v>107</v>
      </c>
      <c r="C1260" s="46" t="s">
        <v>4</v>
      </c>
      <c r="D1260" s="46" t="s">
        <v>114</v>
      </c>
      <c r="E1260" s="46" t="s">
        <v>115</v>
      </c>
      <c r="F1260" s="46" t="s">
        <v>41</v>
      </c>
    </row>
    <row r="1261" spans="1:6" x14ac:dyDescent="0.25">
      <c r="A1261" s="47">
        <v>21748.951353699998</v>
      </c>
      <c r="B1261" s="46" t="s">
        <v>107</v>
      </c>
      <c r="C1261" s="46" t="s">
        <v>4</v>
      </c>
      <c r="D1261" s="46" t="s">
        <v>114</v>
      </c>
      <c r="E1261" s="46" t="s">
        <v>115</v>
      </c>
      <c r="F1261" s="46" t="s">
        <v>41</v>
      </c>
    </row>
    <row r="1262" spans="1:6" x14ac:dyDescent="0.25">
      <c r="A1262" s="47">
        <v>32099.095886499999</v>
      </c>
      <c r="B1262" s="46" t="s">
        <v>107</v>
      </c>
      <c r="C1262" s="46" t="s">
        <v>5</v>
      </c>
      <c r="D1262" s="46" t="s">
        <v>114</v>
      </c>
      <c r="E1262" s="46" t="s">
        <v>115</v>
      </c>
      <c r="F1262" s="46" t="s">
        <v>41</v>
      </c>
    </row>
    <row r="1263" spans="1:6" x14ac:dyDescent="0.25">
      <c r="A1263" s="47">
        <v>8053.3620884900001</v>
      </c>
      <c r="B1263" s="46" t="s">
        <v>107</v>
      </c>
      <c r="C1263" s="46" t="s">
        <v>5</v>
      </c>
      <c r="D1263" s="46" t="s">
        <v>114</v>
      </c>
      <c r="E1263" s="46" t="s">
        <v>115</v>
      </c>
      <c r="F1263" s="46" t="s">
        <v>41</v>
      </c>
    </row>
    <row r="1264" spans="1:6" x14ac:dyDescent="0.25">
      <c r="A1264" s="47">
        <v>50549.085246000002</v>
      </c>
      <c r="B1264" s="46" t="s">
        <v>107</v>
      </c>
      <c r="C1264" s="46" t="s">
        <v>5</v>
      </c>
      <c r="D1264" s="46" t="s">
        <v>114</v>
      </c>
      <c r="E1264" s="46" t="s">
        <v>115</v>
      </c>
      <c r="F1264" s="46" t="s">
        <v>41</v>
      </c>
    </row>
    <row r="1265" spans="1:6" x14ac:dyDescent="0.25">
      <c r="A1265" s="47">
        <v>33847.668496300001</v>
      </c>
      <c r="B1265" s="46" t="s">
        <v>107</v>
      </c>
      <c r="C1265" s="46" t="s">
        <v>5</v>
      </c>
      <c r="D1265" s="46" t="s">
        <v>114</v>
      </c>
      <c r="E1265" s="46" t="s">
        <v>115</v>
      </c>
      <c r="F1265" s="46" t="s">
        <v>41</v>
      </c>
    </row>
    <row r="1266" spans="1:6" x14ac:dyDescent="0.25">
      <c r="A1266" s="47">
        <v>24385.8310709</v>
      </c>
      <c r="B1266" s="46" t="s">
        <v>107</v>
      </c>
      <c r="C1266" s="46" t="s">
        <v>5</v>
      </c>
      <c r="D1266" s="46" t="s">
        <v>114</v>
      </c>
      <c r="E1266" s="46" t="s">
        <v>115</v>
      </c>
      <c r="F1266" s="46" t="s">
        <v>41</v>
      </c>
    </row>
    <row r="1267" spans="1:6" x14ac:dyDescent="0.25">
      <c r="A1267" s="47">
        <v>251269.57262299999</v>
      </c>
      <c r="B1267" s="46" t="s">
        <v>107</v>
      </c>
      <c r="C1267" s="46" t="s">
        <v>5</v>
      </c>
      <c r="D1267" s="46" t="s">
        <v>114</v>
      </c>
      <c r="E1267" s="46" t="s">
        <v>115</v>
      </c>
      <c r="F1267" s="46" t="s">
        <v>41</v>
      </c>
    </row>
    <row r="1268" spans="1:6" x14ac:dyDescent="0.25">
      <c r="A1268" s="47">
        <v>52376.586449499999</v>
      </c>
      <c r="B1268" s="46" t="s">
        <v>107</v>
      </c>
      <c r="C1268" s="46" t="s">
        <v>5</v>
      </c>
      <c r="D1268" s="46" t="s">
        <v>114</v>
      </c>
      <c r="E1268" s="46" t="s">
        <v>115</v>
      </c>
      <c r="F1268" s="46" t="s">
        <v>41</v>
      </c>
    </row>
    <row r="1269" spans="1:6" x14ac:dyDescent="0.25">
      <c r="A1269" s="47">
        <v>17897.3818102</v>
      </c>
      <c r="B1269" s="46" t="s">
        <v>107</v>
      </c>
      <c r="C1269" s="46" t="s">
        <v>5</v>
      </c>
      <c r="D1269" s="46" t="s">
        <v>114</v>
      </c>
      <c r="E1269" s="46" t="s">
        <v>115</v>
      </c>
      <c r="F1269" s="46" t="s">
        <v>41</v>
      </c>
    </row>
    <row r="1270" spans="1:6" x14ac:dyDescent="0.25">
      <c r="A1270" s="47">
        <v>41369.649691699997</v>
      </c>
      <c r="B1270" s="46" t="s">
        <v>107</v>
      </c>
      <c r="C1270" s="46" t="s">
        <v>5</v>
      </c>
      <c r="D1270" s="46" t="s">
        <v>114</v>
      </c>
      <c r="E1270" s="46" t="s">
        <v>115</v>
      </c>
      <c r="F1270" s="46" t="s">
        <v>41</v>
      </c>
    </row>
    <row r="1271" spans="1:6" x14ac:dyDescent="0.25">
      <c r="A1271" s="47">
        <v>20740.041369999999</v>
      </c>
      <c r="B1271" s="46" t="s">
        <v>107</v>
      </c>
      <c r="C1271" s="46" t="s">
        <v>5</v>
      </c>
      <c r="D1271" s="46" t="s">
        <v>114</v>
      </c>
      <c r="E1271" s="46" t="s">
        <v>115</v>
      </c>
      <c r="F1271" s="46" t="s">
        <v>41</v>
      </c>
    </row>
    <row r="1272" spans="1:6" x14ac:dyDescent="0.25">
      <c r="A1272" s="47">
        <v>21236.990593499999</v>
      </c>
      <c r="B1272" s="46" t="s">
        <v>107</v>
      </c>
      <c r="C1272" s="46" t="s">
        <v>5</v>
      </c>
      <c r="D1272" s="46" t="s">
        <v>114</v>
      </c>
      <c r="E1272" s="46" t="s">
        <v>115</v>
      </c>
      <c r="F1272" s="46" t="s">
        <v>41</v>
      </c>
    </row>
    <row r="1273" spans="1:6" x14ac:dyDescent="0.25">
      <c r="A1273" s="47">
        <v>167604.067798</v>
      </c>
      <c r="B1273" s="46" t="s">
        <v>107</v>
      </c>
      <c r="C1273" s="46" t="s">
        <v>4</v>
      </c>
      <c r="D1273" s="46" t="s">
        <v>114</v>
      </c>
      <c r="E1273" s="46" t="s">
        <v>115</v>
      </c>
      <c r="F1273" s="46" t="s">
        <v>41</v>
      </c>
    </row>
    <row r="1274" spans="1:6" x14ac:dyDescent="0.25">
      <c r="A1274" s="47">
        <v>396701.59052299999</v>
      </c>
      <c r="B1274" s="46" t="s">
        <v>107</v>
      </c>
      <c r="C1274" s="46" t="s">
        <v>4</v>
      </c>
      <c r="D1274" s="46" t="s">
        <v>114</v>
      </c>
      <c r="E1274" s="46" t="s">
        <v>115</v>
      </c>
      <c r="F1274" s="46" t="s">
        <v>41</v>
      </c>
    </row>
    <row r="1275" spans="1:6" x14ac:dyDescent="0.25">
      <c r="A1275" s="47">
        <v>41979.301263300003</v>
      </c>
      <c r="B1275" s="46" t="s">
        <v>107</v>
      </c>
      <c r="C1275" s="46" t="s">
        <v>4</v>
      </c>
      <c r="D1275" s="46" t="s">
        <v>114</v>
      </c>
      <c r="E1275" s="46" t="s">
        <v>115</v>
      </c>
      <c r="F1275" s="46" t="s">
        <v>41</v>
      </c>
    </row>
    <row r="1276" spans="1:6" x14ac:dyDescent="0.25">
      <c r="A1276" s="47">
        <v>5559.4098731499998</v>
      </c>
      <c r="B1276" s="46" t="s">
        <v>107</v>
      </c>
      <c r="C1276" s="46" t="s">
        <v>4</v>
      </c>
      <c r="D1276" s="46" t="s">
        <v>114</v>
      </c>
      <c r="E1276" s="46" t="s">
        <v>115</v>
      </c>
      <c r="F1276" s="46" t="s">
        <v>41</v>
      </c>
    </row>
    <row r="1277" spans="1:6" x14ac:dyDescent="0.25">
      <c r="A1277" s="47">
        <v>47091.060754300001</v>
      </c>
      <c r="B1277" s="46" t="s">
        <v>107</v>
      </c>
      <c r="C1277" s="46" t="s">
        <v>4</v>
      </c>
      <c r="D1277" s="46" t="s">
        <v>114</v>
      </c>
      <c r="E1277" s="46" t="s">
        <v>115</v>
      </c>
      <c r="F1277" s="46" t="s">
        <v>41</v>
      </c>
    </row>
    <row r="1278" spans="1:6" x14ac:dyDescent="0.25">
      <c r="A1278" s="47">
        <v>4737.6680267600004</v>
      </c>
      <c r="B1278" s="46" t="s">
        <v>107</v>
      </c>
      <c r="C1278" s="46" t="s">
        <v>4</v>
      </c>
      <c r="D1278" s="46" t="s">
        <v>114</v>
      </c>
      <c r="E1278" s="46" t="s">
        <v>115</v>
      </c>
      <c r="F1278" s="46" t="s">
        <v>41</v>
      </c>
    </row>
    <row r="1279" spans="1:6" x14ac:dyDescent="0.25">
      <c r="A1279" s="47">
        <v>31081.1800286</v>
      </c>
      <c r="B1279" s="46" t="s">
        <v>107</v>
      </c>
      <c r="C1279" s="46" t="s">
        <v>4</v>
      </c>
      <c r="D1279" s="46" t="s">
        <v>114</v>
      </c>
      <c r="E1279" s="46" t="s">
        <v>115</v>
      </c>
      <c r="F1279" s="46" t="s">
        <v>41</v>
      </c>
    </row>
    <row r="1280" spans="1:6" x14ac:dyDescent="0.25">
      <c r="A1280" s="47">
        <v>6412.0428304300003</v>
      </c>
      <c r="B1280" s="46" t="s">
        <v>107</v>
      </c>
      <c r="C1280" s="46" t="s">
        <v>4</v>
      </c>
      <c r="D1280" s="46" t="s">
        <v>114</v>
      </c>
      <c r="E1280" s="46" t="s">
        <v>115</v>
      </c>
      <c r="F1280" s="46" t="s">
        <v>41</v>
      </c>
    </row>
    <row r="1281" spans="1:6" x14ac:dyDescent="0.25">
      <c r="A1281" s="47">
        <v>8530.1013055000003</v>
      </c>
      <c r="B1281" s="46" t="s">
        <v>107</v>
      </c>
      <c r="C1281" s="46" t="s">
        <v>4</v>
      </c>
      <c r="D1281" s="46" t="s">
        <v>114</v>
      </c>
      <c r="E1281" s="46" t="s">
        <v>115</v>
      </c>
      <c r="F1281" s="46" t="s">
        <v>41</v>
      </c>
    </row>
    <row r="1282" spans="1:6" x14ac:dyDescent="0.25">
      <c r="A1282" s="47">
        <v>21971.430474299999</v>
      </c>
      <c r="B1282" s="46" t="s">
        <v>107</v>
      </c>
      <c r="C1282" s="46" t="s">
        <v>4</v>
      </c>
      <c r="D1282" s="46" t="s">
        <v>114</v>
      </c>
      <c r="E1282" s="46" t="s">
        <v>115</v>
      </c>
      <c r="F1282" s="46" t="s">
        <v>41</v>
      </c>
    </row>
    <row r="1283" spans="1:6" x14ac:dyDescent="0.25">
      <c r="A1283" s="47">
        <v>8028.5361028200005</v>
      </c>
      <c r="B1283" s="46" t="s">
        <v>107</v>
      </c>
      <c r="C1283" s="46" t="s">
        <v>4</v>
      </c>
      <c r="D1283" s="46" t="s">
        <v>114</v>
      </c>
      <c r="E1283" s="46" t="s">
        <v>115</v>
      </c>
      <c r="F1283" s="46" t="s">
        <v>41</v>
      </c>
    </row>
    <row r="1284" spans="1:6" x14ac:dyDescent="0.25">
      <c r="A1284" s="47">
        <v>8506.9518828399996</v>
      </c>
      <c r="B1284" s="46" t="s">
        <v>107</v>
      </c>
      <c r="C1284" s="46" t="s">
        <v>4</v>
      </c>
      <c r="D1284" s="46" t="s">
        <v>114</v>
      </c>
      <c r="E1284" s="46" t="s">
        <v>115</v>
      </c>
      <c r="F1284" s="46" t="s">
        <v>41</v>
      </c>
    </row>
    <row r="1285" spans="1:6" x14ac:dyDescent="0.25">
      <c r="A1285" s="47">
        <v>55597.978005999998</v>
      </c>
      <c r="B1285" s="46" t="s">
        <v>107</v>
      </c>
      <c r="C1285" s="46" t="s">
        <v>4</v>
      </c>
      <c r="D1285" s="46" t="s">
        <v>114</v>
      </c>
      <c r="E1285" s="46" t="s">
        <v>115</v>
      </c>
      <c r="F1285" s="46" t="s">
        <v>41</v>
      </c>
    </row>
    <row r="1286" spans="1:6" x14ac:dyDescent="0.25">
      <c r="A1286" s="47">
        <v>15335.636473799999</v>
      </c>
      <c r="B1286" s="46" t="s">
        <v>107</v>
      </c>
      <c r="C1286" s="46" t="s">
        <v>4</v>
      </c>
      <c r="D1286" s="46" t="s">
        <v>114</v>
      </c>
      <c r="E1286" s="46" t="s">
        <v>115</v>
      </c>
      <c r="F1286" s="46" t="s">
        <v>41</v>
      </c>
    </row>
    <row r="1287" spans="1:6" x14ac:dyDescent="0.25">
      <c r="A1287" s="47">
        <v>39872.713430900003</v>
      </c>
      <c r="B1287" s="46" t="s">
        <v>107</v>
      </c>
      <c r="C1287" s="46" t="s">
        <v>4</v>
      </c>
      <c r="D1287" s="46" t="s">
        <v>114</v>
      </c>
      <c r="E1287" s="46" t="s">
        <v>115</v>
      </c>
      <c r="F1287" s="46" t="s">
        <v>41</v>
      </c>
    </row>
    <row r="1288" spans="1:6" x14ac:dyDescent="0.25">
      <c r="A1288" s="47">
        <v>85435.939635500006</v>
      </c>
      <c r="B1288" s="46" t="s">
        <v>107</v>
      </c>
      <c r="C1288" s="46" t="s">
        <v>4</v>
      </c>
      <c r="D1288" s="46" t="s">
        <v>114</v>
      </c>
      <c r="E1288" s="46" t="s">
        <v>115</v>
      </c>
      <c r="F1288" s="46" t="s">
        <v>41</v>
      </c>
    </row>
    <row r="1289" spans="1:6" x14ac:dyDescent="0.25">
      <c r="A1289" s="47">
        <v>806748.36388900003</v>
      </c>
      <c r="B1289" s="46" t="s">
        <v>107</v>
      </c>
      <c r="C1289" s="46" t="s">
        <v>4</v>
      </c>
      <c r="D1289" s="46" t="s">
        <v>114</v>
      </c>
      <c r="E1289" s="46" t="s">
        <v>115</v>
      </c>
      <c r="F1289" s="46" t="s">
        <v>41</v>
      </c>
    </row>
    <row r="1290" spans="1:6" x14ac:dyDescent="0.25">
      <c r="A1290" s="47">
        <v>1625466.2117099999</v>
      </c>
      <c r="B1290" s="46" t="s">
        <v>107</v>
      </c>
      <c r="C1290" s="46" t="s">
        <v>2</v>
      </c>
      <c r="D1290" s="46" t="s">
        <v>114</v>
      </c>
      <c r="E1290" s="46" t="s">
        <v>115</v>
      </c>
      <c r="F1290" s="46" t="s">
        <v>41</v>
      </c>
    </row>
    <row r="1291" spans="1:6" x14ac:dyDescent="0.25">
      <c r="A1291" s="47">
        <v>4251.5356210999998</v>
      </c>
      <c r="B1291" s="46" t="s">
        <v>107</v>
      </c>
      <c r="C1291" s="46" t="s">
        <v>4</v>
      </c>
      <c r="D1291" s="46" t="s">
        <v>114</v>
      </c>
      <c r="E1291" s="46" t="s">
        <v>115</v>
      </c>
      <c r="F1291" s="46" t="s">
        <v>41</v>
      </c>
    </row>
    <row r="1292" spans="1:6" x14ac:dyDescent="0.25">
      <c r="A1292" s="47">
        <v>177403.576742</v>
      </c>
      <c r="B1292" s="46" t="s">
        <v>107</v>
      </c>
      <c r="C1292" s="46" t="s">
        <v>4</v>
      </c>
      <c r="D1292" s="46" t="s">
        <v>114</v>
      </c>
      <c r="E1292" s="46" t="s">
        <v>115</v>
      </c>
      <c r="F1292" s="46" t="s">
        <v>41</v>
      </c>
    </row>
    <row r="1293" spans="1:6" x14ac:dyDescent="0.25">
      <c r="A1293" s="47">
        <v>135208.34203999999</v>
      </c>
      <c r="B1293" s="46" t="s">
        <v>107</v>
      </c>
      <c r="C1293" s="46" t="s">
        <v>4</v>
      </c>
      <c r="D1293" s="46" t="s">
        <v>114</v>
      </c>
      <c r="E1293" s="46" t="s">
        <v>115</v>
      </c>
      <c r="F1293" s="46" t="s">
        <v>41</v>
      </c>
    </row>
    <row r="1294" spans="1:6" x14ac:dyDescent="0.25">
      <c r="A1294" s="47">
        <v>403491.420017</v>
      </c>
      <c r="B1294" s="46" t="s">
        <v>107</v>
      </c>
      <c r="C1294" s="46" t="s">
        <v>4</v>
      </c>
      <c r="D1294" s="46" t="s">
        <v>114</v>
      </c>
      <c r="E1294" s="46" t="s">
        <v>115</v>
      </c>
      <c r="F1294" s="46" t="s">
        <v>41</v>
      </c>
    </row>
    <row r="1295" spans="1:6" x14ac:dyDescent="0.25">
      <c r="A1295" s="47">
        <v>228208.42666299999</v>
      </c>
      <c r="B1295" s="46" t="s">
        <v>107</v>
      </c>
      <c r="C1295" s="46" t="s">
        <v>4</v>
      </c>
      <c r="D1295" s="46" t="s">
        <v>114</v>
      </c>
      <c r="E1295" s="46" t="s">
        <v>115</v>
      </c>
      <c r="F1295" s="46" t="s">
        <v>41</v>
      </c>
    </row>
    <row r="1296" spans="1:6" x14ac:dyDescent="0.25">
      <c r="A1296" s="47">
        <v>222870.36441400001</v>
      </c>
      <c r="B1296" s="46" t="s">
        <v>107</v>
      </c>
      <c r="C1296" s="46" t="s">
        <v>4</v>
      </c>
      <c r="D1296" s="46" t="s">
        <v>114</v>
      </c>
      <c r="E1296" s="46" t="s">
        <v>115</v>
      </c>
      <c r="F1296" s="46" t="s">
        <v>41</v>
      </c>
    </row>
    <row r="1297" spans="1:6" x14ac:dyDescent="0.25">
      <c r="A1297" s="47">
        <v>18572.561986199999</v>
      </c>
      <c r="B1297" s="46" t="s">
        <v>107</v>
      </c>
      <c r="C1297" s="46" t="s">
        <v>4</v>
      </c>
      <c r="D1297" s="46" t="s">
        <v>114</v>
      </c>
      <c r="E1297" s="46" t="s">
        <v>115</v>
      </c>
      <c r="F1297" s="46" t="s">
        <v>41</v>
      </c>
    </row>
    <row r="1298" spans="1:6" x14ac:dyDescent="0.25">
      <c r="A1298" s="47">
        <v>1541077.57978</v>
      </c>
      <c r="B1298" s="46" t="s">
        <v>107</v>
      </c>
      <c r="C1298" s="46" t="s">
        <v>4</v>
      </c>
      <c r="D1298" s="46" t="s">
        <v>114</v>
      </c>
      <c r="E1298" s="46" t="s">
        <v>115</v>
      </c>
      <c r="F1298" s="46" t="s">
        <v>41</v>
      </c>
    </row>
    <row r="1299" spans="1:6" x14ac:dyDescent="0.25">
      <c r="A1299" s="47">
        <v>27636.418943199998</v>
      </c>
      <c r="B1299" s="46" t="s">
        <v>107</v>
      </c>
      <c r="C1299" s="46" t="s">
        <v>4</v>
      </c>
      <c r="D1299" s="46" t="s">
        <v>114</v>
      </c>
      <c r="E1299" s="46" t="s">
        <v>115</v>
      </c>
      <c r="F1299" s="46" t="s">
        <v>41</v>
      </c>
    </row>
    <row r="1300" spans="1:6" x14ac:dyDescent="0.25">
      <c r="A1300" s="47">
        <v>413008.77446300001</v>
      </c>
      <c r="B1300" s="46" t="s">
        <v>107</v>
      </c>
      <c r="C1300" s="46" t="s">
        <v>4</v>
      </c>
      <c r="D1300" s="46" t="s">
        <v>114</v>
      </c>
      <c r="E1300" s="46" t="s">
        <v>115</v>
      </c>
      <c r="F1300" s="46" t="s">
        <v>41</v>
      </c>
    </row>
    <row r="1301" spans="1:6" x14ac:dyDescent="0.25">
      <c r="A1301" s="47">
        <v>14885.235902500001</v>
      </c>
      <c r="B1301" s="46" t="s">
        <v>107</v>
      </c>
      <c r="C1301" s="46" t="s">
        <v>4</v>
      </c>
      <c r="D1301" s="46" t="s">
        <v>114</v>
      </c>
      <c r="E1301" s="46" t="s">
        <v>115</v>
      </c>
      <c r="F1301" s="46" t="s">
        <v>41</v>
      </c>
    </row>
    <row r="1302" spans="1:6" x14ac:dyDescent="0.25">
      <c r="A1302" s="47">
        <v>97765.054126100003</v>
      </c>
      <c r="B1302" s="46" t="s">
        <v>107</v>
      </c>
      <c r="C1302" s="46" t="s">
        <v>4</v>
      </c>
      <c r="D1302" s="46" t="s">
        <v>114</v>
      </c>
      <c r="E1302" s="46" t="s">
        <v>115</v>
      </c>
      <c r="F1302" s="46" t="s">
        <v>41</v>
      </c>
    </row>
    <row r="1303" spans="1:6" x14ac:dyDescent="0.25">
      <c r="A1303" s="47">
        <v>96929.318578699997</v>
      </c>
      <c r="B1303" s="46" t="s">
        <v>107</v>
      </c>
      <c r="C1303" s="46" t="s">
        <v>5</v>
      </c>
      <c r="D1303" s="46" t="s">
        <v>114</v>
      </c>
      <c r="E1303" s="46" t="s">
        <v>115</v>
      </c>
      <c r="F1303" s="46" t="s">
        <v>41</v>
      </c>
    </row>
    <row r="1304" spans="1:6" x14ac:dyDescent="0.25">
      <c r="A1304" s="47">
        <v>24331.595244600001</v>
      </c>
      <c r="B1304" s="46" t="s">
        <v>107</v>
      </c>
      <c r="C1304" s="46" t="s">
        <v>5</v>
      </c>
      <c r="D1304" s="46" t="s">
        <v>114</v>
      </c>
      <c r="E1304" s="46" t="s">
        <v>115</v>
      </c>
      <c r="F1304" s="46" t="s">
        <v>41</v>
      </c>
    </row>
    <row r="1305" spans="1:6" x14ac:dyDescent="0.25">
      <c r="A1305" s="47">
        <v>10362.3966929</v>
      </c>
      <c r="B1305" s="46" t="s">
        <v>107</v>
      </c>
      <c r="C1305" s="46" t="s">
        <v>5</v>
      </c>
      <c r="D1305" s="46" t="s">
        <v>114</v>
      </c>
      <c r="E1305" s="46" t="s">
        <v>115</v>
      </c>
      <c r="F1305" s="46" t="s">
        <v>41</v>
      </c>
    </row>
    <row r="1306" spans="1:6" x14ac:dyDescent="0.25">
      <c r="A1306" s="47">
        <v>20345.048622599999</v>
      </c>
      <c r="B1306" s="46" t="s">
        <v>107</v>
      </c>
      <c r="C1306" s="46" t="s">
        <v>5</v>
      </c>
      <c r="D1306" s="46" t="s">
        <v>114</v>
      </c>
      <c r="E1306" s="46" t="s">
        <v>115</v>
      </c>
      <c r="F1306" s="46" t="s">
        <v>41</v>
      </c>
    </row>
    <row r="1307" spans="1:6" x14ac:dyDescent="0.25">
      <c r="A1307" s="47">
        <v>32107.1820343</v>
      </c>
      <c r="B1307" s="46" t="s">
        <v>107</v>
      </c>
      <c r="C1307" s="46" t="s">
        <v>5</v>
      </c>
      <c r="D1307" s="46" t="s">
        <v>114</v>
      </c>
      <c r="E1307" s="46" t="s">
        <v>115</v>
      </c>
      <c r="F1307" s="46" t="s">
        <v>41</v>
      </c>
    </row>
    <row r="1308" spans="1:6" x14ac:dyDescent="0.25">
      <c r="A1308" s="47">
        <v>108793.39445399999</v>
      </c>
      <c r="B1308" s="46" t="s">
        <v>107</v>
      </c>
      <c r="C1308" s="46" t="s">
        <v>5</v>
      </c>
      <c r="D1308" s="46" t="s">
        <v>114</v>
      </c>
      <c r="E1308" s="46" t="s">
        <v>115</v>
      </c>
      <c r="F1308" s="46" t="s">
        <v>41</v>
      </c>
    </row>
    <row r="1309" spans="1:6" x14ac:dyDescent="0.25">
      <c r="A1309" s="47">
        <v>6987.8278145499999</v>
      </c>
      <c r="B1309" s="46" t="s">
        <v>107</v>
      </c>
      <c r="C1309" s="46" t="s">
        <v>5</v>
      </c>
      <c r="D1309" s="46" t="s">
        <v>114</v>
      </c>
      <c r="E1309" s="46" t="s">
        <v>115</v>
      </c>
      <c r="F1309" s="46" t="s">
        <v>41</v>
      </c>
    </row>
    <row r="1310" spans="1:6" x14ac:dyDescent="0.25">
      <c r="A1310" s="47">
        <v>16106.6865545</v>
      </c>
      <c r="B1310" s="46" t="s">
        <v>107</v>
      </c>
      <c r="C1310" s="46" t="s">
        <v>5</v>
      </c>
      <c r="D1310" s="46" t="s">
        <v>114</v>
      </c>
      <c r="E1310" s="46" t="s">
        <v>115</v>
      </c>
      <c r="F1310" s="46" t="s">
        <v>41</v>
      </c>
    </row>
    <row r="1311" spans="1:6" x14ac:dyDescent="0.25">
      <c r="A1311" s="47">
        <v>14538.169576599999</v>
      </c>
      <c r="B1311" s="46" t="s">
        <v>107</v>
      </c>
      <c r="C1311" s="46" t="s">
        <v>5</v>
      </c>
      <c r="D1311" s="46" t="s">
        <v>114</v>
      </c>
      <c r="E1311" s="46" t="s">
        <v>115</v>
      </c>
      <c r="F1311" s="46" t="s">
        <v>41</v>
      </c>
    </row>
    <row r="1312" spans="1:6" x14ac:dyDescent="0.25">
      <c r="A1312" s="47">
        <v>5384.1306397099997</v>
      </c>
      <c r="B1312" s="46" t="s">
        <v>107</v>
      </c>
      <c r="C1312" s="46" t="s">
        <v>5</v>
      </c>
      <c r="D1312" s="46" t="s">
        <v>114</v>
      </c>
      <c r="E1312" s="46" t="s">
        <v>115</v>
      </c>
      <c r="F1312" s="46" t="s">
        <v>41</v>
      </c>
    </row>
    <row r="1313" spans="1:6" x14ac:dyDescent="0.25">
      <c r="A1313" s="47">
        <v>99255.6687714</v>
      </c>
      <c r="B1313" s="46" t="s">
        <v>107</v>
      </c>
      <c r="C1313" s="46" t="s">
        <v>5</v>
      </c>
      <c r="D1313" s="46" t="s">
        <v>114</v>
      </c>
      <c r="E1313" s="46" t="s">
        <v>115</v>
      </c>
      <c r="F1313" s="46" t="s">
        <v>41</v>
      </c>
    </row>
    <row r="1314" spans="1:6" x14ac:dyDescent="0.25">
      <c r="A1314" s="47">
        <v>11525.5847755</v>
      </c>
      <c r="B1314" s="46" t="s">
        <v>107</v>
      </c>
      <c r="C1314" s="46" t="s">
        <v>5</v>
      </c>
      <c r="D1314" s="46" t="s">
        <v>114</v>
      </c>
      <c r="E1314" s="46" t="s">
        <v>115</v>
      </c>
      <c r="F1314" s="46" t="s">
        <v>41</v>
      </c>
    </row>
    <row r="1315" spans="1:6" x14ac:dyDescent="0.25">
      <c r="A1315" s="47">
        <v>66321.616206000006</v>
      </c>
      <c r="B1315" s="46" t="s">
        <v>107</v>
      </c>
      <c r="C1315" s="46" t="s">
        <v>5</v>
      </c>
      <c r="D1315" s="46" t="s">
        <v>114</v>
      </c>
      <c r="E1315" s="46" t="s">
        <v>115</v>
      </c>
      <c r="F1315" s="46" t="s">
        <v>41</v>
      </c>
    </row>
    <row r="1316" spans="1:6" x14ac:dyDescent="0.25">
      <c r="A1316" s="47">
        <v>66330.344572999995</v>
      </c>
      <c r="B1316" s="46" t="s">
        <v>107</v>
      </c>
      <c r="C1316" s="46" t="s">
        <v>5</v>
      </c>
      <c r="D1316" s="46" t="s">
        <v>114</v>
      </c>
      <c r="E1316" s="46" t="s">
        <v>115</v>
      </c>
      <c r="F1316" s="46" t="s">
        <v>41</v>
      </c>
    </row>
    <row r="1317" spans="1:6" x14ac:dyDescent="0.25">
      <c r="A1317" s="47">
        <v>2269.9561978699999</v>
      </c>
      <c r="B1317" s="46" t="s">
        <v>107</v>
      </c>
      <c r="C1317" s="46" t="s">
        <v>5</v>
      </c>
      <c r="D1317" s="46" t="s">
        <v>114</v>
      </c>
      <c r="E1317" s="46" t="s">
        <v>115</v>
      </c>
      <c r="F1317" s="46" t="s">
        <v>41</v>
      </c>
    </row>
    <row r="1318" spans="1:6" x14ac:dyDescent="0.25">
      <c r="A1318" s="47">
        <v>27278.6669267</v>
      </c>
      <c r="B1318" s="46" t="s">
        <v>107</v>
      </c>
      <c r="C1318" s="46" t="s">
        <v>5</v>
      </c>
      <c r="D1318" s="46" t="s">
        <v>114</v>
      </c>
      <c r="E1318" s="46" t="s">
        <v>115</v>
      </c>
      <c r="F1318" s="46" t="s">
        <v>41</v>
      </c>
    </row>
    <row r="1319" spans="1:6" x14ac:dyDescent="0.25">
      <c r="A1319" s="47">
        <v>258131.59713400001</v>
      </c>
      <c r="B1319" s="46" t="s">
        <v>107</v>
      </c>
      <c r="C1319" s="46" t="s">
        <v>5</v>
      </c>
      <c r="D1319" s="46" t="s">
        <v>114</v>
      </c>
      <c r="E1319" s="46" t="s">
        <v>115</v>
      </c>
      <c r="F1319" s="46" t="s">
        <v>41</v>
      </c>
    </row>
    <row r="1320" spans="1:6" x14ac:dyDescent="0.25">
      <c r="A1320" s="47">
        <v>3528.6392371500001</v>
      </c>
      <c r="B1320" s="46" t="s">
        <v>107</v>
      </c>
      <c r="C1320" s="46" t="s">
        <v>5</v>
      </c>
      <c r="D1320" s="46" t="s">
        <v>114</v>
      </c>
      <c r="E1320" s="46" t="s">
        <v>115</v>
      </c>
      <c r="F1320" s="46" t="s">
        <v>41</v>
      </c>
    </row>
    <row r="1321" spans="1:6" x14ac:dyDescent="0.25">
      <c r="A1321" s="47">
        <v>2805.9879282500001</v>
      </c>
      <c r="B1321" s="46" t="s">
        <v>107</v>
      </c>
      <c r="C1321" s="46" t="s">
        <v>5</v>
      </c>
      <c r="D1321" s="46" t="s">
        <v>114</v>
      </c>
      <c r="E1321" s="46" t="s">
        <v>115</v>
      </c>
      <c r="F1321" s="46" t="s">
        <v>41</v>
      </c>
    </row>
    <row r="1322" spans="1:6" x14ac:dyDescent="0.25">
      <c r="A1322" s="47">
        <v>23490.104234599999</v>
      </c>
      <c r="B1322" s="46" t="s">
        <v>107</v>
      </c>
      <c r="C1322" s="46" t="s">
        <v>5</v>
      </c>
      <c r="D1322" s="46" t="s">
        <v>114</v>
      </c>
      <c r="E1322" s="46" t="s">
        <v>115</v>
      </c>
      <c r="F1322" s="46" t="s">
        <v>41</v>
      </c>
    </row>
    <row r="1323" spans="1:6" x14ac:dyDescent="0.25">
      <c r="A1323" s="47">
        <v>8130.4715238099998</v>
      </c>
      <c r="B1323" s="46" t="s">
        <v>107</v>
      </c>
      <c r="C1323" s="46" t="s">
        <v>5</v>
      </c>
      <c r="D1323" s="46" t="s">
        <v>114</v>
      </c>
      <c r="E1323" s="46" t="s">
        <v>115</v>
      </c>
      <c r="F1323" s="46" t="s">
        <v>41</v>
      </c>
    </row>
    <row r="1324" spans="1:6" x14ac:dyDescent="0.25">
      <c r="A1324" s="47">
        <v>43383.185108600002</v>
      </c>
      <c r="B1324" s="46" t="s">
        <v>107</v>
      </c>
      <c r="C1324" s="46" t="s">
        <v>5</v>
      </c>
      <c r="D1324" s="46" t="s">
        <v>114</v>
      </c>
      <c r="E1324" s="46" t="s">
        <v>115</v>
      </c>
      <c r="F1324" s="46" t="s">
        <v>41</v>
      </c>
    </row>
    <row r="1325" spans="1:6" x14ac:dyDescent="0.25">
      <c r="A1325" s="47">
        <v>102506.497454</v>
      </c>
      <c r="B1325" s="46" t="s">
        <v>107</v>
      </c>
      <c r="C1325" s="46" t="s">
        <v>5</v>
      </c>
      <c r="D1325" s="46" t="s">
        <v>114</v>
      </c>
      <c r="E1325" s="46" t="s">
        <v>115</v>
      </c>
      <c r="F1325" s="46" t="s">
        <v>41</v>
      </c>
    </row>
    <row r="1326" spans="1:6" x14ac:dyDescent="0.25">
      <c r="A1326" s="47">
        <v>1638237.9692899999</v>
      </c>
      <c r="B1326" s="46" t="s">
        <v>107</v>
      </c>
      <c r="C1326" s="46" t="s">
        <v>2</v>
      </c>
      <c r="D1326" s="46" t="s">
        <v>114</v>
      </c>
      <c r="E1326" s="46" t="s">
        <v>115</v>
      </c>
      <c r="F1326" s="46" t="s">
        <v>41</v>
      </c>
    </row>
    <row r="1327" spans="1:6" x14ac:dyDescent="0.25">
      <c r="A1327" s="47">
        <v>3253235.8439000002</v>
      </c>
      <c r="B1327" s="46" t="s">
        <v>107</v>
      </c>
      <c r="C1327" s="46" t="s">
        <v>9</v>
      </c>
      <c r="D1327" s="46" t="s">
        <v>114</v>
      </c>
      <c r="E1327" s="46" t="s">
        <v>115</v>
      </c>
      <c r="F1327" s="46" t="s">
        <v>41</v>
      </c>
    </row>
    <row r="1328" spans="1:6" x14ac:dyDescent="0.25">
      <c r="A1328" s="47">
        <v>20452473.6534</v>
      </c>
      <c r="B1328" s="46" t="s">
        <v>107</v>
      </c>
      <c r="C1328" s="46" t="s">
        <v>6</v>
      </c>
      <c r="D1328" s="46" t="s">
        <v>114</v>
      </c>
      <c r="E1328" s="46" t="s">
        <v>115</v>
      </c>
      <c r="F1328" s="46" t="s">
        <v>41</v>
      </c>
    </row>
    <row r="1329" spans="1:6" x14ac:dyDescent="0.25">
      <c r="A1329" s="47">
        <v>8150.08025421</v>
      </c>
      <c r="B1329" s="46" t="s">
        <v>107</v>
      </c>
      <c r="C1329" s="46" t="s">
        <v>14</v>
      </c>
      <c r="D1329" s="46" t="s">
        <v>114</v>
      </c>
      <c r="E1329" s="46" t="s">
        <v>115</v>
      </c>
      <c r="F1329" s="46" t="s">
        <v>41</v>
      </c>
    </row>
    <row r="1330" spans="1:6" x14ac:dyDescent="0.25">
      <c r="A1330" s="47">
        <v>24132.250805</v>
      </c>
      <c r="B1330" s="46" t="s">
        <v>107</v>
      </c>
      <c r="C1330" s="46" t="s">
        <v>14</v>
      </c>
      <c r="D1330" s="46" t="s">
        <v>114</v>
      </c>
      <c r="E1330" s="46" t="s">
        <v>115</v>
      </c>
      <c r="F1330" s="46" t="s">
        <v>41</v>
      </c>
    </row>
    <row r="1331" spans="1:6" x14ac:dyDescent="0.25">
      <c r="A1331" s="47">
        <v>29207.914143999998</v>
      </c>
      <c r="B1331" s="46" t="s">
        <v>107</v>
      </c>
      <c r="C1331" s="46" t="s">
        <v>14</v>
      </c>
      <c r="D1331" s="46" t="s">
        <v>114</v>
      </c>
      <c r="E1331" s="46" t="s">
        <v>115</v>
      </c>
      <c r="F1331" s="46" t="s">
        <v>41</v>
      </c>
    </row>
    <row r="1332" spans="1:6" x14ac:dyDescent="0.25">
      <c r="A1332" s="47">
        <v>140635.396183</v>
      </c>
      <c r="B1332" s="46" t="s">
        <v>107</v>
      </c>
      <c r="C1332" s="46" t="s">
        <v>14</v>
      </c>
      <c r="D1332" s="46" t="s">
        <v>114</v>
      </c>
      <c r="E1332" s="46" t="s">
        <v>115</v>
      </c>
      <c r="F1332" s="46" t="s">
        <v>41</v>
      </c>
    </row>
    <row r="1333" spans="1:6" x14ac:dyDescent="0.25">
      <c r="A1333" s="47">
        <v>8717503.3197799996</v>
      </c>
      <c r="B1333" s="46" t="s">
        <v>107</v>
      </c>
      <c r="C1333" s="46" t="s">
        <v>6</v>
      </c>
      <c r="D1333" s="46" t="s">
        <v>114</v>
      </c>
      <c r="E1333" s="46" t="s">
        <v>115</v>
      </c>
      <c r="F1333" s="46" t="s">
        <v>41</v>
      </c>
    </row>
    <row r="1334" spans="1:6" x14ac:dyDescent="0.25">
      <c r="A1334" s="47">
        <v>281421.25992300001</v>
      </c>
      <c r="B1334" s="46" t="s">
        <v>107</v>
      </c>
      <c r="C1334" s="46" t="s">
        <v>5</v>
      </c>
      <c r="D1334" s="46" t="s">
        <v>114</v>
      </c>
      <c r="E1334" s="46" t="s">
        <v>115</v>
      </c>
      <c r="F1334" s="46" t="s">
        <v>41</v>
      </c>
    </row>
    <row r="1335" spans="1:6" x14ac:dyDescent="0.25">
      <c r="A1335" s="47">
        <v>9101.5691547200004</v>
      </c>
      <c r="B1335" s="46" t="s">
        <v>107</v>
      </c>
      <c r="C1335" s="46" t="s">
        <v>5</v>
      </c>
      <c r="D1335" s="46" t="s">
        <v>114</v>
      </c>
      <c r="E1335" s="46" t="s">
        <v>115</v>
      </c>
      <c r="F1335" s="46" t="s">
        <v>41</v>
      </c>
    </row>
    <row r="1336" spans="1:6" x14ac:dyDescent="0.25">
      <c r="A1336" s="47">
        <v>28079.424219199998</v>
      </c>
      <c r="B1336" s="46" t="s">
        <v>107</v>
      </c>
      <c r="C1336" s="46" t="s">
        <v>5</v>
      </c>
      <c r="D1336" s="46" t="s">
        <v>114</v>
      </c>
      <c r="E1336" s="46" t="s">
        <v>115</v>
      </c>
      <c r="F1336" s="46" t="s">
        <v>41</v>
      </c>
    </row>
    <row r="1337" spans="1:6" x14ac:dyDescent="0.25">
      <c r="A1337" s="47">
        <v>47792.703130399997</v>
      </c>
      <c r="B1337" s="46" t="s">
        <v>107</v>
      </c>
      <c r="C1337" s="46" t="s">
        <v>5</v>
      </c>
      <c r="D1337" s="46" t="s">
        <v>114</v>
      </c>
      <c r="E1337" s="46" t="s">
        <v>115</v>
      </c>
      <c r="F1337" s="46" t="s">
        <v>41</v>
      </c>
    </row>
    <row r="1338" spans="1:6" x14ac:dyDescent="0.25">
      <c r="A1338" s="47">
        <v>50082.135526799997</v>
      </c>
      <c r="B1338" s="46" t="s">
        <v>107</v>
      </c>
      <c r="C1338" s="46" t="s">
        <v>5</v>
      </c>
      <c r="D1338" s="46" t="s">
        <v>114</v>
      </c>
      <c r="E1338" s="46" t="s">
        <v>115</v>
      </c>
      <c r="F1338" s="46" t="s">
        <v>41</v>
      </c>
    </row>
    <row r="1339" spans="1:6" x14ac:dyDescent="0.25">
      <c r="A1339" s="47">
        <v>28977.837527899999</v>
      </c>
      <c r="B1339" s="46" t="s">
        <v>107</v>
      </c>
      <c r="C1339" s="46" t="s">
        <v>5</v>
      </c>
      <c r="D1339" s="46" t="s">
        <v>114</v>
      </c>
      <c r="E1339" s="46" t="s">
        <v>115</v>
      </c>
      <c r="F1339" s="46" t="s">
        <v>41</v>
      </c>
    </row>
    <row r="1340" spans="1:6" x14ac:dyDescent="0.25">
      <c r="A1340" s="47">
        <v>26200.0592425</v>
      </c>
      <c r="B1340" s="46" t="s">
        <v>107</v>
      </c>
      <c r="C1340" s="46" t="s">
        <v>5</v>
      </c>
      <c r="D1340" s="46" t="s">
        <v>114</v>
      </c>
      <c r="E1340" s="46" t="s">
        <v>115</v>
      </c>
      <c r="F1340" s="46" t="s">
        <v>41</v>
      </c>
    </row>
    <row r="1341" spans="1:6" x14ac:dyDescent="0.25">
      <c r="A1341" s="47">
        <v>109898.597045</v>
      </c>
      <c r="B1341" s="46" t="s">
        <v>107</v>
      </c>
      <c r="C1341" s="46" t="s">
        <v>5</v>
      </c>
      <c r="D1341" s="46" t="s">
        <v>114</v>
      </c>
      <c r="E1341" s="46" t="s">
        <v>115</v>
      </c>
      <c r="F1341" s="46" t="s">
        <v>41</v>
      </c>
    </row>
    <row r="1342" spans="1:6" x14ac:dyDescent="0.25">
      <c r="A1342" s="47">
        <v>22369.768488000002</v>
      </c>
      <c r="B1342" s="46" t="s">
        <v>107</v>
      </c>
      <c r="C1342" s="46" t="s">
        <v>5</v>
      </c>
      <c r="D1342" s="46" t="s">
        <v>114</v>
      </c>
      <c r="E1342" s="46" t="s">
        <v>115</v>
      </c>
      <c r="F1342" s="46" t="s">
        <v>41</v>
      </c>
    </row>
    <row r="1343" spans="1:6" x14ac:dyDescent="0.25">
      <c r="A1343" s="47">
        <v>29381.2115916</v>
      </c>
      <c r="B1343" s="46" t="s">
        <v>107</v>
      </c>
      <c r="C1343" s="46" t="s">
        <v>5</v>
      </c>
      <c r="D1343" s="46" t="s">
        <v>114</v>
      </c>
      <c r="E1343" s="46" t="s">
        <v>115</v>
      </c>
      <c r="F1343" s="46" t="s">
        <v>41</v>
      </c>
    </row>
    <row r="1344" spans="1:6" x14ac:dyDescent="0.25">
      <c r="A1344" s="47">
        <v>19595.851148599999</v>
      </c>
      <c r="B1344" s="46" t="s">
        <v>107</v>
      </c>
      <c r="C1344" s="46" t="s">
        <v>5</v>
      </c>
      <c r="D1344" s="46" t="s">
        <v>114</v>
      </c>
      <c r="E1344" s="46" t="s">
        <v>115</v>
      </c>
      <c r="F1344" s="46" t="s">
        <v>41</v>
      </c>
    </row>
    <row r="1345" spans="1:8" x14ac:dyDescent="0.25">
      <c r="A1345" s="47">
        <v>273704.36538500001</v>
      </c>
      <c r="B1345" s="46" t="s">
        <v>107</v>
      </c>
      <c r="C1345" s="46" t="s">
        <v>5</v>
      </c>
      <c r="D1345" s="46" t="s">
        <v>114</v>
      </c>
      <c r="E1345" s="46" t="s">
        <v>115</v>
      </c>
      <c r="F1345" s="46" t="s">
        <v>41</v>
      </c>
    </row>
    <row r="1346" spans="1:8" x14ac:dyDescent="0.25">
      <c r="A1346" s="47">
        <v>258549.99017400001</v>
      </c>
      <c r="B1346" s="46" t="s">
        <v>107</v>
      </c>
      <c r="C1346" s="46" t="s">
        <v>5</v>
      </c>
      <c r="D1346" s="46" t="s">
        <v>114</v>
      </c>
      <c r="E1346" s="46" t="s">
        <v>115</v>
      </c>
      <c r="F1346" s="46" t="s">
        <v>41</v>
      </c>
    </row>
    <row r="1347" spans="1:8" x14ac:dyDescent="0.25">
      <c r="A1347" s="47">
        <v>11818.553720800001</v>
      </c>
      <c r="B1347" s="46" t="s">
        <v>107</v>
      </c>
      <c r="C1347" s="46" t="s">
        <v>5</v>
      </c>
      <c r="D1347" s="46" t="s">
        <v>114</v>
      </c>
      <c r="E1347" s="46" t="s">
        <v>115</v>
      </c>
      <c r="F1347" s="46" t="s">
        <v>41</v>
      </c>
    </row>
    <row r="1348" spans="1:8" x14ac:dyDescent="0.25">
      <c r="A1348" s="47">
        <v>824671.27270199999</v>
      </c>
      <c r="B1348" s="46" t="s">
        <v>107</v>
      </c>
      <c r="C1348" s="46" t="s">
        <v>5</v>
      </c>
      <c r="D1348" s="46" t="s">
        <v>114</v>
      </c>
      <c r="E1348" s="46" t="s">
        <v>115</v>
      </c>
      <c r="F1348" s="46" t="s">
        <v>41</v>
      </c>
    </row>
    <row r="1349" spans="1:8" x14ac:dyDescent="0.25">
      <c r="A1349" s="47">
        <v>31701.3731529</v>
      </c>
      <c r="B1349" s="46" t="s">
        <v>107</v>
      </c>
      <c r="C1349" s="46" t="s">
        <v>5</v>
      </c>
      <c r="D1349" s="46" t="s">
        <v>114</v>
      </c>
      <c r="E1349" s="46" t="s">
        <v>115</v>
      </c>
      <c r="F1349" s="46" t="s">
        <v>41</v>
      </c>
    </row>
    <row r="1350" spans="1:8" x14ac:dyDescent="0.25">
      <c r="A1350" s="47">
        <v>317512.96468999999</v>
      </c>
      <c r="B1350" s="46" t="s">
        <v>107</v>
      </c>
      <c r="C1350" s="46" t="s">
        <v>5</v>
      </c>
      <c r="D1350" s="46" t="s">
        <v>114</v>
      </c>
      <c r="E1350" s="46" t="s">
        <v>115</v>
      </c>
      <c r="F1350" s="46" t="s">
        <v>41</v>
      </c>
    </row>
    <row r="1351" spans="1:8" x14ac:dyDescent="0.25">
      <c r="A1351" s="47">
        <v>407699.65351099998</v>
      </c>
      <c r="B1351" s="46" t="s">
        <v>107</v>
      </c>
      <c r="C1351" s="46" t="s">
        <v>5</v>
      </c>
      <c r="D1351" s="46" t="s">
        <v>114</v>
      </c>
      <c r="E1351" s="46" t="s">
        <v>115</v>
      </c>
      <c r="F1351" s="46" t="s">
        <v>41</v>
      </c>
    </row>
    <row r="1352" spans="1:8" x14ac:dyDescent="0.25">
      <c r="A1352" s="47">
        <v>15512.1525862</v>
      </c>
      <c r="B1352" s="46" t="s">
        <v>107</v>
      </c>
      <c r="C1352" s="46" t="s">
        <v>5</v>
      </c>
      <c r="D1352" s="46" t="s">
        <v>114</v>
      </c>
      <c r="E1352" s="46" t="s">
        <v>115</v>
      </c>
      <c r="F1352" s="46" t="s">
        <v>41</v>
      </c>
    </row>
    <row r="1353" spans="1:8" x14ac:dyDescent="0.25">
      <c r="A1353" s="47">
        <v>30412.3065819</v>
      </c>
      <c r="B1353" s="46" t="s">
        <v>107</v>
      </c>
      <c r="C1353" s="46" t="s">
        <v>5</v>
      </c>
      <c r="D1353" s="46" t="s">
        <v>114</v>
      </c>
      <c r="E1353" s="46" t="s">
        <v>115</v>
      </c>
      <c r="F1353" s="46" t="s">
        <v>41</v>
      </c>
      <c r="H1353" s="1">
        <f>SUM(A1353:A2083)/1000</f>
        <v>1813515.5799880063</v>
      </c>
    </row>
    <row r="1354" spans="1:8" x14ac:dyDescent="0.25">
      <c r="A1354" s="47">
        <v>325964.34329699998</v>
      </c>
      <c r="B1354" s="46" t="s">
        <v>107</v>
      </c>
      <c r="C1354" s="46" t="s">
        <v>5</v>
      </c>
      <c r="D1354" s="46" t="s">
        <v>114</v>
      </c>
      <c r="E1354" s="46" t="s">
        <v>115</v>
      </c>
      <c r="F1354" s="46" t="s">
        <v>41</v>
      </c>
    </row>
    <row r="1355" spans="1:8" x14ac:dyDescent="0.25">
      <c r="A1355" s="47">
        <v>278251.66652799997</v>
      </c>
      <c r="B1355" s="46" t="s">
        <v>107</v>
      </c>
      <c r="C1355" s="46" t="s">
        <v>5</v>
      </c>
      <c r="D1355" s="46" t="s">
        <v>114</v>
      </c>
      <c r="E1355" s="46" t="s">
        <v>115</v>
      </c>
      <c r="F1355" s="46" t="s">
        <v>41</v>
      </c>
    </row>
    <row r="1356" spans="1:8" x14ac:dyDescent="0.25">
      <c r="A1356" s="47">
        <v>5321.85668455</v>
      </c>
      <c r="B1356" s="46" t="s">
        <v>107</v>
      </c>
      <c r="C1356" s="46" t="s">
        <v>5</v>
      </c>
      <c r="D1356" s="46" t="s">
        <v>114</v>
      </c>
      <c r="E1356" s="46" t="s">
        <v>115</v>
      </c>
      <c r="F1356" s="46" t="s">
        <v>41</v>
      </c>
    </row>
    <row r="1357" spans="1:8" x14ac:dyDescent="0.25">
      <c r="A1357" s="47">
        <v>297121.63023900002</v>
      </c>
      <c r="B1357" s="46" t="s">
        <v>107</v>
      </c>
      <c r="C1357" s="46" t="s">
        <v>5</v>
      </c>
      <c r="D1357" s="46" t="s">
        <v>114</v>
      </c>
      <c r="E1357" s="46" t="s">
        <v>115</v>
      </c>
      <c r="F1357" s="46" t="s">
        <v>41</v>
      </c>
    </row>
    <row r="1358" spans="1:8" x14ac:dyDescent="0.25">
      <c r="A1358" s="47">
        <v>20655.881973899999</v>
      </c>
      <c r="B1358" s="46" t="s">
        <v>107</v>
      </c>
      <c r="C1358" s="46" t="s">
        <v>5</v>
      </c>
      <c r="D1358" s="46" t="s">
        <v>114</v>
      </c>
      <c r="E1358" s="46" t="s">
        <v>115</v>
      </c>
      <c r="F1358" s="46" t="s">
        <v>41</v>
      </c>
    </row>
    <row r="1359" spans="1:8" x14ac:dyDescent="0.25">
      <c r="A1359" s="47">
        <v>33809.899319800003</v>
      </c>
      <c r="B1359" s="46" t="s">
        <v>107</v>
      </c>
      <c r="C1359" s="46" t="s">
        <v>5</v>
      </c>
      <c r="D1359" s="46" t="s">
        <v>114</v>
      </c>
      <c r="E1359" s="46" t="s">
        <v>115</v>
      </c>
      <c r="F1359" s="46" t="s">
        <v>41</v>
      </c>
    </row>
    <row r="1360" spans="1:8" x14ac:dyDescent="0.25">
      <c r="A1360" s="47">
        <v>348796.61806200002</v>
      </c>
      <c r="B1360" s="46" t="s">
        <v>107</v>
      </c>
      <c r="C1360" s="46" t="s">
        <v>5</v>
      </c>
      <c r="D1360" s="46" t="s">
        <v>114</v>
      </c>
      <c r="E1360" s="46" t="s">
        <v>115</v>
      </c>
      <c r="F1360" s="46" t="s">
        <v>41</v>
      </c>
    </row>
    <row r="1361" spans="1:6" x14ac:dyDescent="0.25">
      <c r="A1361" s="47">
        <v>4913023.0513899997</v>
      </c>
      <c r="B1361" s="46" t="s">
        <v>107</v>
      </c>
      <c r="C1361" s="46" t="s">
        <v>2</v>
      </c>
      <c r="D1361" s="46" t="s">
        <v>114</v>
      </c>
      <c r="E1361" s="46" t="s">
        <v>115</v>
      </c>
      <c r="F1361" s="46" t="s">
        <v>41</v>
      </c>
    </row>
    <row r="1362" spans="1:6" x14ac:dyDescent="0.25">
      <c r="A1362" s="47">
        <v>434852.10225200001</v>
      </c>
      <c r="B1362" s="46" t="s">
        <v>107</v>
      </c>
      <c r="C1362" s="46" t="s">
        <v>15</v>
      </c>
      <c r="D1362" s="46" t="s">
        <v>114</v>
      </c>
      <c r="E1362" s="46" t="s">
        <v>115</v>
      </c>
      <c r="F1362" s="46" t="s">
        <v>41</v>
      </c>
    </row>
    <row r="1363" spans="1:6" x14ac:dyDescent="0.25">
      <c r="A1363" s="47">
        <v>178942.11759499999</v>
      </c>
      <c r="B1363" s="46" t="s">
        <v>107</v>
      </c>
      <c r="C1363" s="46" t="s">
        <v>15</v>
      </c>
      <c r="D1363" s="46" t="s">
        <v>114</v>
      </c>
      <c r="E1363" s="46" t="s">
        <v>115</v>
      </c>
      <c r="F1363" s="46" t="s">
        <v>41</v>
      </c>
    </row>
    <row r="1364" spans="1:6" x14ac:dyDescent="0.25">
      <c r="A1364" s="47">
        <v>1048078.43505</v>
      </c>
      <c r="B1364" s="46" t="s">
        <v>107</v>
      </c>
      <c r="C1364" s="46" t="s">
        <v>15</v>
      </c>
      <c r="D1364" s="46" t="s">
        <v>114</v>
      </c>
      <c r="E1364" s="46" t="s">
        <v>115</v>
      </c>
      <c r="F1364" s="46" t="s">
        <v>41</v>
      </c>
    </row>
    <row r="1365" spans="1:6" x14ac:dyDescent="0.25">
      <c r="A1365" s="47">
        <v>57305.226655899998</v>
      </c>
      <c r="B1365" s="46" t="s">
        <v>107</v>
      </c>
      <c r="C1365" s="46" t="s">
        <v>15</v>
      </c>
      <c r="D1365" s="46" t="s">
        <v>114</v>
      </c>
      <c r="E1365" s="46" t="s">
        <v>115</v>
      </c>
      <c r="F1365" s="46" t="s">
        <v>41</v>
      </c>
    </row>
    <row r="1366" spans="1:6" x14ac:dyDescent="0.25">
      <c r="A1366" s="47">
        <v>1332915.0292199999</v>
      </c>
      <c r="B1366" s="46" t="s">
        <v>107</v>
      </c>
      <c r="C1366" s="46" t="s">
        <v>15</v>
      </c>
      <c r="D1366" s="46" t="s">
        <v>114</v>
      </c>
      <c r="E1366" s="46" t="s">
        <v>115</v>
      </c>
      <c r="F1366" s="46" t="s">
        <v>41</v>
      </c>
    </row>
    <row r="1367" spans="1:6" x14ac:dyDescent="0.25">
      <c r="A1367" s="47">
        <v>395557.97373799997</v>
      </c>
      <c r="B1367" s="46" t="s">
        <v>107</v>
      </c>
      <c r="C1367" s="46" t="s">
        <v>15</v>
      </c>
      <c r="D1367" s="46" t="s">
        <v>114</v>
      </c>
      <c r="E1367" s="46" t="s">
        <v>115</v>
      </c>
      <c r="F1367" s="46" t="s">
        <v>41</v>
      </c>
    </row>
    <row r="1368" spans="1:6" x14ac:dyDescent="0.25">
      <c r="A1368" s="47">
        <v>22309.9910642</v>
      </c>
      <c r="B1368" s="46" t="s">
        <v>107</v>
      </c>
      <c r="C1368" s="46" t="s">
        <v>10</v>
      </c>
      <c r="D1368" s="46" t="s">
        <v>114</v>
      </c>
      <c r="E1368" s="46" t="s">
        <v>115</v>
      </c>
      <c r="F1368" s="46" t="s">
        <v>41</v>
      </c>
    </row>
    <row r="1369" spans="1:6" x14ac:dyDescent="0.25">
      <c r="A1369" s="47">
        <v>14492.5019471</v>
      </c>
      <c r="B1369" s="46" t="s">
        <v>107</v>
      </c>
      <c r="C1369" s="46" t="s">
        <v>10</v>
      </c>
      <c r="D1369" s="46" t="s">
        <v>114</v>
      </c>
      <c r="E1369" s="46" t="s">
        <v>115</v>
      </c>
      <c r="F1369" s="46" t="s">
        <v>41</v>
      </c>
    </row>
    <row r="1370" spans="1:6" x14ac:dyDescent="0.25">
      <c r="A1370" s="47">
        <v>57109.294846199999</v>
      </c>
      <c r="B1370" s="46" t="s">
        <v>107</v>
      </c>
      <c r="C1370" s="46" t="s">
        <v>15</v>
      </c>
      <c r="D1370" s="46" t="s">
        <v>114</v>
      </c>
      <c r="E1370" s="46" t="s">
        <v>115</v>
      </c>
      <c r="F1370" s="46" t="s">
        <v>41</v>
      </c>
    </row>
    <row r="1371" spans="1:6" x14ac:dyDescent="0.25">
      <c r="A1371" s="47">
        <v>120524.08547000001</v>
      </c>
      <c r="B1371" s="46" t="s">
        <v>107</v>
      </c>
      <c r="C1371" s="46" t="s">
        <v>15</v>
      </c>
      <c r="D1371" s="46" t="s">
        <v>114</v>
      </c>
      <c r="E1371" s="46" t="s">
        <v>115</v>
      </c>
      <c r="F1371" s="46" t="s">
        <v>41</v>
      </c>
    </row>
    <row r="1372" spans="1:6" x14ac:dyDescent="0.25">
      <c r="A1372" s="47">
        <v>220373.06647300001</v>
      </c>
      <c r="B1372" s="46" t="s">
        <v>107</v>
      </c>
      <c r="C1372" s="46" t="s">
        <v>14</v>
      </c>
      <c r="D1372" s="46" t="s">
        <v>114</v>
      </c>
      <c r="E1372" s="46" t="s">
        <v>115</v>
      </c>
      <c r="F1372" s="46" t="s">
        <v>41</v>
      </c>
    </row>
    <row r="1373" spans="1:6" x14ac:dyDescent="0.25">
      <c r="A1373" s="47">
        <v>39401.568422999997</v>
      </c>
      <c r="B1373" s="46" t="s">
        <v>107</v>
      </c>
      <c r="C1373" s="46" t="s">
        <v>14</v>
      </c>
      <c r="D1373" s="46" t="s">
        <v>114</v>
      </c>
      <c r="E1373" s="46" t="s">
        <v>115</v>
      </c>
      <c r="F1373" s="46" t="s">
        <v>41</v>
      </c>
    </row>
    <row r="1374" spans="1:6" x14ac:dyDescent="0.25">
      <c r="A1374" s="47">
        <v>37464.234593499998</v>
      </c>
      <c r="B1374" s="46" t="s">
        <v>107</v>
      </c>
      <c r="C1374" s="46" t="s">
        <v>12</v>
      </c>
      <c r="D1374" s="46" t="s">
        <v>114</v>
      </c>
      <c r="E1374" s="46" t="s">
        <v>115</v>
      </c>
      <c r="F1374" s="46" t="s">
        <v>41</v>
      </c>
    </row>
    <row r="1375" spans="1:6" x14ac:dyDescent="0.25">
      <c r="A1375" s="47">
        <v>40003.822891199998</v>
      </c>
      <c r="B1375" s="46" t="s">
        <v>107</v>
      </c>
      <c r="C1375" s="46" t="s">
        <v>10</v>
      </c>
      <c r="D1375" s="46" t="s">
        <v>114</v>
      </c>
      <c r="E1375" s="46" t="s">
        <v>115</v>
      </c>
      <c r="F1375" s="46" t="s">
        <v>41</v>
      </c>
    </row>
    <row r="1376" spans="1:6" x14ac:dyDescent="0.25">
      <c r="A1376" s="47">
        <v>21758.9646331</v>
      </c>
      <c r="B1376" s="46" t="s">
        <v>107</v>
      </c>
      <c r="C1376" s="46" t="s">
        <v>12</v>
      </c>
      <c r="D1376" s="46" t="s">
        <v>114</v>
      </c>
      <c r="E1376" s="46" t="s">
        <v>115</v>
      </c>
      <c r="F1376" s="46" t="s">
        <v>41</v>
      </c>
    </row>
    <row r="1377" spans="1:6" x14ac:dyDescent="0.25">
      <c r="A1377" s="47">
        <v>10944.097430899999</v>
      </c>
      <c r="B1377" s="46" t="s">
        <v>107</v>
      </c>
      <c r="C1377" s="46" t="s">
        <v>15</v>
      </c>
      <c r="D1377" s="46" t="s">
        <v>114</v>
      </c>
      <c r="E1377" s="46" t="s">
        <v>115</v>
      </c>
      <c r="F1377" s="46" t="s">
        <v>41</v>
      </c>
    </row>
    <row r="1378" spans="1:6" x14ac:dyDescent="0.25">
      <c r="A1378" s="47">
        <v>430214.88292100001</v>
      </c>
      <c r="B1378" s="46" t="s">
        <v>107</v>
      </c>
      <c r="C1378" s="46" t="s">
        <v>15</v>
      </c>
      <c r="D1378" s="46" t="s">
        <v>114</v>
      </c>
      <c r="E1378" s="46" t="s">
        <v>115</v>
      </c>
      <c r="F1378" s="46" t="s">
        <v>41</v>
      </c>
    </row>
    <row r="1379" spans="1:6" x14ac:dyDescent="0.25">
      <c r="A1379" s="47">
        <v>26215.031183499999</v>
      </c>
      <c r="B1379" s="46" t="s">
        <v>107</v>
      </c>
      <c r="C1379" s="46" t="s">
        <v>14</v>
      </c>
      <c r="D1379" s="46" t="s">
        <v>114</v>
      </c>
      <c r="E1379" s="46" t="s">
        <v>115</v>
      </c>
      <c r="F1379" s="46" t="s">
        <v>41</v>
      </c>
    </row>
    <row r="1380" spans="1:6" x14ac:dyDescent="0.25">
      <c r="A1380" s="47">
        <v>26447.077436</v>
      </c>
      <c r="B1380" s="46" t="s">
        <v>107</v>
      </c>
      <c r="C1380" s="46" t="s">
        <v>14</v>
      </c>
      <c r="D1380" s="46" t="s">
        <v>114</v>
      </c>
      <c r="E1380" s="46" t="s">
        <v>115</v>
      </c>
      <c r="F1380" s="46" t="s">
        <v>41</v>
      </c>
    </row>
    <row r="1381" spans="1:6" x14ac:dyDescent="0.25">
      <c r="A1381" s="47">
        <v>13544.141866100001</v>
      </c>
      <c r="B1381" s="46" t="s">
        <v>107</v>
      </c>
      <c r="C1381" s="46" t="s">
        <v>10</v>
      </c>
      <c r="D1381" s="46" t="s">
        <v>114</v>
      </c>
      <c r="E1381" s="46" t="s">
        <v>115</v>
      </c>
      <c r="F1381" s="46" t="s">
        <v>41</v>
      </c>
    </row>
    <row r="1382" spans="1:6" x14ac:dyDescent="0.25">
      <c r="A1382" s="47">
        <v>5208.3307272100001</v>
      </c>
      <c r="B1382" s="46" t="s">
        <v>107</v>
      </c>
      <c r="C1382" s="46" t="s">
        <v>14</v>
      </c>
      <c r="D1382" s="46" t="s">
        <v>114</v>
      </c>
      <c r="E1382" s="46" t="s">
        <v>115</v>
      </c>
      <c r="F1382" s="46" t="s">
        <v>41</v>
      </c>
    </row>
    <row r="1383" spans="1:6" x14ac:dyDescent="0.25">
      <c r="A1383" s="47">
        <v>5838.1588644499998</v>
      </c>
      <c r="B1383" s="46" t="s">
        <v>107</v>
      </c>
      <c r="C1383" s="46" t="s">
        <v>15</v>
      </c>
      <c r="D1383" s="46" t="s">
        <v>114</v>
      </c>
      <c r="E1383" s="46" t="s">
        <v>115</v>
      </c>
      <c r="F1383" s="46" t="s">
        <v>41</v>
      </c>
    </row>
    <row r="1384" spans="1:6" x14ac:dyDescent="0.25">
      <c r="A1384" s="47">
        <v>34383.658875200003</v>
      </c>
      <c r="B1384" s="46" t="s">
        <v>107</v>
      </c>
      <c r="C1384" s="46" t="s">
        <v>14</v>
      </c>
      <c r="D1384" s="46" t="s">
        <v>114</v>
      </c>
      <c r="E1384" s="46" t="s">
        <v>115</v>
      </c>
      <c r="F1384" s="46" t="s">
        <v>41</v>
      </c>
    </row>
    <row r="1385" spans="1:6" x14ac:dyDescent="0.25">
      <c r="A1385" s="47">
        <v>37765.345170400004</v>
      </c>
      <c r="B1385" s="46" t="s">
        <v>107</v>
      </c>
      <c r="C1385" s="46" t="s">
        <v>11</v>
      </c>
      <c r="D1385" s="46" t="s">
        <v>114</v>
      </c>
      <c r="E1385" s="46" t="s">
        <v>115</v>
      </c>
      <c r="F1385" s="46" t="s">
        <v>41</v>
      </c>
    </row>
    <row r="1386" spans="1:6" x14ac:dyDescent="0.25">
      <c r="A1386" s="47">
        <v>214450.195091</v>
      </c>
      <c r="B1386" s="46" t="s">
        <v>107</v>
      </c>
      <c r="C1386" s="46" t="s">
        <v>7</v>
      </c>
      <c r="D1386" s="46" t="s">
        <v>114</v>
      </c>
      <c r="E1386" s="46" t="s">
        <v>115</v>
      </c>
      <c r="F1386" s="46" t="s">
        <v>41</v>
      </c>
    </row>
    <row r="1387" spans="1:6" x14ac:dyDescent="0.25">
      <c r="A1387" s="47">
        <v>7416.0933853799997</v>
      </c>
      <c r="B1387" s="46" t="s">
        <v>107</v>
      </c>
      <c r="C1387" s="46" t="s">
        <v>14</v>
      </c>
      <c r="D1387" s="46" t="s">
        <v>114</v>
      </c>
      <c r="E1387" s="46" t="s">
        <v>115</v>
      </c>
      <c r="F1387" s="46" t="s">
        <v>41</v>
      </c>
    </row>
    <row r="1388" spans="1:6" x14ac:dyDescent="0.25">
      <c r="A1388" s="47">
        <v>101371.271547</v>
      </c>
      <c r="B1388" s="46" t="s">
        <v>107</v>
      </c>
      <c r="C1388" s="46" t="s">
        <v>1</v>
      </c>
      <c r="D1388" s="46" t="s">
        <v>114</v>
      </c>
      <c r="E1388" s="46" t="s">
        <v>115</v>
      </c>
      <c r="F1388" s="46" t="s">
        <v>41</v>
      </c>
    </row>
    <row r="1389" spans="1:6" x14ac:dyDescent="0.25">
      <c r="A1389" s="47">
        <v>24360.152196499999</v>
      </c>
      <c r="B1389" s="46" t="s">
        <v>107</v>
      </c>
      <c r="C1389" s="46" t="s">
        <v>11</v>
      </c>
      <c r="D1389" s="46" t="s">
        <v>114</v>
      </c>
      <c r="E1389" s="46" t="s">
        <v>115</v>
      </c>
      <c r="F1389" s="46" t="s">
        <v>41</v>
      </c>
    </row>
    <row r="1390" spans="1:6" x14ac:dyDescent="0.25">
      <c r="A1390" s="47">
        <v>49331.9263154</v>
      </c>
      <c r="B1390" s="46" t="s">
        <v>107</v>
      </c>
      <c r="C1390" s="46" t="s">
        <v>11</v>
      </c>
      <c r="D1390" s="46" t="s">
        <v>114</v>
      </c>
      <c r="E1390" s="46" t="s">
        <v>115</v>
      </c>
      <c r="F1390" s="46" t="s">
        <v>41</v>
      </c>
    </row>
    <row r="1391" spans="1:6" x14ac:dyDescent="0.25">
      <c r="A1391" s="47">
        <v>106064.135899</v>
      </c>
      <c r="B1391" s="46" t="s">
        <v>107</v>
      </c>
      <c r="C1391" s="46" t="s">
        <v>7</v>
      </c>
      <c r="D1391" s="46" t="s">
        <v>114</v>
      </c>
      <c r="E1391" s="46" t="s">
        <v>115</v>
      </c>
      <c r="F1391" s="46" t="s">
        <v>41</v>
      </c>
    </row>
    <row r="1392" spans="1:6" x14ac:dyDescent="0.25">
      <c r="A1392" s="47">
        <v>11197.9295176</v>
      </c>
      <c r="B1392" s="46" t="s">
        <v>107</v>
      </c>
      <c r="C1392" s="46" t="s">
        <v>14</v>
      </c>
      <c r="D1392" s="46" t="s">
        <v>114</v>
      </c>
      <c r="E1392" s="46" t="s">
        <v>115</v>
      </c>
      <c r="F1392" s="46" t="s">
        <v>41</v>
      </c>
    </row>
    <row r="1393" spans="1:6" x14ac:dyDescent="0.25">
      <c r="A1393" s="47">
        <v>20796.6928567</v>
      </c>
      <c r="B1393" s="46" t="s">
        <v>107</v>
      </c>
      <c r="C1393" s="46" t="s">
        <v>14</v>
      </c>
      <c r="D1393" s="46" t="s">
        <v>114</v>
      </c>
      <c r="E1393" s="46" t="s">
        <v>115</v>
      </c>
      <c r="F1393" s="46" t="s">
        <v>41</v>
      </c>
    </row>
    <row r="1394" spans="1:6" x14ac:dyDescent="0.25">
      <c r="A1394" s="47">
        <v>8651.8165034400008</v>
      </c>
      <c r="B1394" s="46" t="s">
        <v>107</v>
      </c>
      <c r="C1394" s="46" t="s">
        <v>14</v>
      </c>
      <c r="D1394" s="46" t="s">
        <v>114</v>
      </c>
      <c r="E1394" s="46" t="s">
        <v>115</v>
      </c>
      <c r="F1394" s="46" t="s">
        <v>41</v>
      </c>
    </row>
    <row r="1395" spans="1:6" x14ac:dyDescent="0.25">
      <c r="A1395" s="47">
        <v>7297.09472276</v>
      </c>
      <c r="B1395" s="46" t="s">
        <v>107</v>
      </c>
      <c r="C1395" s="46" t="s">
        <v>14</v>
      </c>
      <c r="D1395" s="46" t="s">
        <v>114</v>
      </c>
      <c r="E1395" s="46" t="s">
        <v>115</v>
      </c>
      <c r="F1395" s="46" t="s">
        <v>41</v>
      </c>
    </row>
    <row r="1396" spans="1:6" x14ac:dyDescent="0.25">
      <c r="A1396" s="47">
        <v>12205.520906600001</v>
      </c>
      <c r="B1396" s="46" t="s">
        <v>107</v>
      </c>
      <c r="C1396" s="46" t="s">
        <v>14</v>
      </c>
      <c r="D1396" s="46" t="s">
        <v>114</v>
      </c>
      <c r="E1396" s="46" t="s">
        <v>115</v>
      </c>
      <c r="F1396" s="46" t="s">
        <v>41</v>
      </c>
    </row>
    <row r="1397" spans="1:6" x14ac:dyDescent="0.25">
      <c r="A1397" s="47">
        <v>15871.305547399999</v>
      </c>
      <c r="B1397" s="46" t="s">
        <v>107</v>
      </c>
      <c r="C1397" s="46" t="s">
        <v>14</v>
      </c>
      <c r="D1397" s="46" t="s">
        <v>114</v>
      </c>
      <c r="E1397" s="46" t="s">
        <v>115</v>
      </c>
      <c r="F1397" s="46" t="s">
        <v>41</v>
      </c>
    </row>
    <row r="1398" spans="1:6" x14ac:dyDescent="0.25">
      <c r="A1398" s="47">
        <v>21091.037860299999</v>
      </c>
      <c r="B1398" s="46" t="s">
        <v>107</v>
      </c>
      <c r="C1398" s="46" t="s">
        <v>14</v>
      </c>
      <c r="D1398" s="46" t="s">
        <v>114</v>
      </c>
      <c r="E1398" s="46" t="s">
        <v>115</v>
      </c>
      <c r="F1398" s="46" t="s">
        <v>41</v>
      </c>
    </row>
    <row r="1399" spans="1:6" x14ac:dyDescent="0.25">
      <c r="A1399" s="47">
        <v>34249.709671199998</v>
      </c>
      <c r="B1399" s="46" t="s">
        <v>107</v>
      </c>
      <c r="C1399" s="46" t="s">
        <v>14</v>
      </c>
      <c r="D1399" s="46" t="s">
        <v>114</v>
      </c>
      <c r="E1399" s="46" t="s">
        <v>115</v>
      </c>
      <c r="F1399" s="46" t="s">
        <v>41</v>
      </c>
    </row>
    <row r="1400" spans="1:6" x14ac:dyDescent="0.25">
      <c r="A1400" s="47">
        <v>15263.296123300001</v>
      </c>
      <c r="B1400" s="46" t="s">
        <v>107</v>
      </c>
      <c r="C1400" s="46" t="s">
        <v>14</v>
      </c>
      <c r="D1400" s="46" t="s">
        <v>114</v>
      </c>
      <c r="E1400" s="46" t="s">
        <v>115</v>
      </c>
      <c r="F1400" s="46" t="s">
        <v>41</v>
      </c>
    </row>
    <row r="1401" spans="1:6" x14ac:dyDescent="0.25">
      <c r="A1401" s="47">
        <v>12668.724273</v>
      </c>
      <c r="B1401" s="46" t="s">
        <v>107</v>
      </c>
      <c r="C1401" s="46" t="s">
        <v>5</v>
      </c>
      <c r="D1401" s="46" t="s">
        <v>114</v>
      </c>
      <c r="E1401" s="46" t="s">
        <v>115</v>
      </c>
      <c r="F1401" s="46" t="s">
        <v>41</v>
      </c>
    </row>
    <row r="1402" spans="1:6" x14ac:dyDescent="0.25">
      <c r="A1402" s="47">
        <v>14811.7466503</v>
      </c>
      <c r="B1402" s="46" t="s">
        <v>107</v>
      </c>
      <c r="C1402" s="46" t="s">
        <v>5</v>
      </c>
      <c r="D1402" s="46" t="s">
        <v>114</v>
      </c>
      <c r="E1402" s="46" t="s">
        <v>115</v>
      </c>
      <c r="F1402" s="46" t="s">
        <v>41</v>
      </c>
    </row>
    <row r="1403" spans="1:6" x14ac:dyDescent="0.25">
      <c r="A1403" s="47">
        <v>1503.35770185</v>
      </c>
      <c r="B1403" s="46" t="s">
        <v>107</v>
      </c>
      <c r="C1403" s="46" t="s">
        <v>5</v>
      </c>
      <c r="D1403" s="46" t="s">
        <v>114</v>
      </c>
      <c r="E1403" s="46" t="s">
        <v>115</v>
      </c>
      <c r="F1403" s="46" t="s">
        <v>41</v>
      </c>
    </row>
    <row r="1404" spans="1:6" x14ac:dyDescent="0.25">
      <c r="A1404" s="47">
        <v>837320.84945800004</v>
      </c>
      <c r="B1404" s="46" t="s">
        <v>107</v>
      </c>
      <c r="C1404" s="46" t="s">
        <v>2</v>
      </c>
      <c r="D1404" s="46" t="s">
        <v>114</v>
      </c>
      <c r="E1404" s="46" t="s">
        <v>115</v>
      </c>
      <c r="F1404" s="46" t="s">
        <v>41</v>
      </c>
    </row>
    <row r="1405" spans="1:6" x14ac:dyDescent="0.25">
      <c r="A1405" s="47">
        <v>863265.47542699997</v>
      </c>
      <c r="B1405" s="46" t="s">
        <v>107</v>
      </c>
      <c r="C1405" s="46" t="s">
        <v>2</v>
      </c>
      <c r="D1405" s="46" t="s">
        <v>114</v>
      </c>
      <c r="E1405" s="46" t="s">
        <v>115</v>
      </c>
      <c r="F1405" s="46" t="s">
        <v>41</v>
      </c>
    </row>
    <row r="1406" spans="1:6" x14ac:dyDescent="0.25">
      <c r="A1406" s="47">
        <v>471692.01221399999</v>
      </c>
      <c r="B1406" s="46" t="s">
        <v>107</v>
      </c>
      <c r="C1406" s="46" t="s">
        <v>2</v>
      </c>
      <c r="D1406" s="46" t="s">
        <v>114</v>
      </c>
      <c r="E1406" s="46" t="s">
        <v>115</v>
      </c>
      <c r="F1406" s="46" t="s">
        <v>41</v>
      </c>
    </row>
    <row r="1407" spans="1:6" x14ac:dyDescent="0.25">
      <c r="A1407" s="47">
        <v>30556.790146700001</v>
      </c>
      <c r="B1407" s="46" t="s">
        <v>107</v>
      </c>
      <c r="C1407" s="46" t="s">
        <v>2</v>
      </c>
      <c r="D1407" s="46" t="s">
        <v>114</v>
      </c>
      <c r="E1407" s="46" t="s">
        <v>115</v>
      </c>
      <c r="F1407" s="46" t="s">
        <v>41</v>
      </c>
    </row>
    <row r="1408" spans="1:6" x14ac:dyDescent="0.25">
      <c r="A1408" s="47">
        <v>56059.629600699998</v>
      </c>
      <c r="B1408" s="46" t="s">
        <v>107</v>
      </c>
      <c r="C1408" s="46" t="s">
        <v>1</v>
      </c>
      <c r="D1408" s="46" t="s">
        <v>114</v>
      </c>
      <c r="E1408" s="46" t="s">
        <v>115</v>
      </c>
      <c r="F1408" s="46" t="s">
        <v>41</v>
      </c>
    </row>
    <row r="1409" spans="1:6" x14ac:dyDescent="0.25">
      <c r="A1409" s="47">
        <v>120103.68103199999</v>
      </c>
      <c r="B1409" s="46" t="s">
        <v>107</v>
      </c>
      <c r="C1409" s="46" t="s">
        <v>1</v>
      </c>
      <c r="D1409" s="46" t="s">
        <v>114</v>
      </c>
      <c r="E1409" s="46" t="s">
        <v>115</v>
      </c>
      <c r="F1409" s="46" t="s">
        <v>41</v>
      </c>
    </row>
    <row r="1410" spans="1:6" x14ac:dyDescent="0.25">
      <c r="A1410" s="47">
        <v>22512.083310000002</v>
      </c>
      <c r="B1410" s="46" t="s">
        <v>107</v>
      </c>
      <c r="C1410" s="46" t="s">
        <v>1</v>
      </c>
      <c r="D1410" s="46" t="s">
        <v>114</v>
      </c>
      <c r="E1410" s="46" t="s">
        <v>115</v>
      </c>
      <c r="F1410" s="46" t="s">
        <v>41</v>
      </c>
    </row>
    <row r="1411" spans="1:6" x14ac:dyDescent="0.25">
      <c r="A1411" s="47">
        <v>23859.172256400001</v>
      </c>
      <c r="B1411" s="46" t="s">
        <v>107</v>
      </c>
      <c r="C1411" s="46" t="s">
        <v>1</v>
      </c>
      <c r="D1411" s="46" t="s">
        <v>114</v>
      </c>
      <c r="E1411" s="46" t="s">
        <v>115</v>
      </c>
      <c r="F1411" s="46" t="s">
        <v>41</v>
      </c>
    </row>
    <row r="1412" spans="1:6" x14ac:dyDescent="0.25">
      <c r="A1412" s="47">
        <v>595328.60975399998</v>
      </c>
      <c r="B1412" s="46" t="s">
        <v>107</v>
      </c>
      <c r="C1412" s="46" t="s">
        <v>2</v>
      </c>
      <c r="D1412" s="46" t="s">
        <v>114</v>
      </c>
      <c r="E1412" s="46" t="s">
        <v>115</v>
      </c>
      <c r="F1412" s="46" t="s">
        <v>41</v>
      </c>
    </row>
    <row r="1413" spans="1:6" x14ac:dyDescent="0.25">
      <c r="A1413" s="47">
        <v>145866.381135</v>
      </c>
      <c r="B1413" s="46" t="s">
        <v>107</v>
      </c>
      <c r="C1413" s="46" t="s">
        <v>2</v>
      </c>
      <c r="D1413" s="46" t="s">
        <v>114</v>
      </c>
      <c r="E1413" s="46" t="s">
        <v>115</v>
      </c>
      <c r="F1413" s="46" t="s">
        <v>41</v>
      </c>
    </row>
    <row r="1414" spans="1:6" x14ac:dyDescent="0.25">
      <c r="A1414" s="47">
        <v>42189.462753599997</v>
      </c>
      <c r="B1414" s="46" t="s">
        <v>107</v>
      </c>
      <c r="C1414" s="46" t="s">
        <v>5</v>
      </c>
      <c r="D1414" s="46" t="s">
        <v>114</v>
      </c>
      <c r="E1414" s="46" t="s">
        <v>115</v>
      </c>
      <c r="F1414" s="46" t="s">
        <v>41</v>
      </c>
    </row>
    <row r="1415" spans="1:6" x14ac:dyDescent="0.25">
      <c r="A1415" s="47">
        <v>21756.3654804</v>
      </c>
      <c r="B1415" s="46" t="s">
        <v>107</v>
      </c>
      <c r="C1415" s="46" t="s">
        <v>5</v>
      </c>
      <c r="D1415" s="46" t="s">
        <v>114</v>
      </c>
      <c r="E1415" s="46" t="s">
        <v>115</v>
      </c>
      <c r="F1415" s="46" t="s">
        <v>41</v>
      </c>
    </row>
    <row r="1416" spans="1:6" x14ac:dyDescent="0.25">
      <c r="A1416" s="47">
        <v>117263.62644199999</v>
      </c>
      <c r="B1416" s="46" t="s">
        <v>107</v>
      </c>
      <c r="C1416" s="46" t="s">
        <v>5</v>
      </c>
      <c r="D1416" s="46" t="s">
        <v>114</v>
      </c>
      <c r="E1416" s="46" t="s">
        <v>115</v>
      </c>
      <c r="F1416" s="46" t="s">
        <v>41</v>
      </c>
    </row>
    <row r="1417" spans="1:6" x14ac:dyDescent="0.25">
      <c r="A1417" s="47">
        <v>6697.3118630500003</v>
      </c>
      <c r="B1417" s="46" t="s">
        <v>107</v>
      </c>
      <c r="C1417" s="46" t="s">
        <v>5</v>
      </c>
      <c r="D1417" s="46" t="s">
        <v>114</v>
      </c>
      <c r="E1417" s="46" t="s">
        <v>115</v>
      </c>
      <c r="F1417" s="46" t="s">
        <v>41</v>
      </c>
    </row>
    <row r="1418" spans="1:6" x14ac:dyDescent="0.25">
      <c r="A1418" s="47">
        <v>38861.137715899997</v>
      </c>
      <c r="B1418" s="46" t="s">
        <v>107</v>
      </c>
      <c r="C1418" s="46" t="s">
        <v>5</v>
      </c>
      <c r="D1418" s="46" t="s">
        <v>114</v>
      </c>
      <c r="E1418" s="46" t="s">
        <v>115</v>
      </c>
      <c r="F1418" s="46" t="s">
        <v>41</v>
      </c>
    </row>
    <row r="1419" spans="1:6" x14ac:dyDescent="0.25">
      <c r="A1419" s="47">
        <v>579.26866293800003</v>
      </c>
      <c r="B1419" s="46" t="s">
        <v>107</v>
      </c>
      <c r="C1419" s="46" t="s">
        <v>5</v>
      </c>
      <c r="D1419" s="46" t="s">
        <v>114</v>
      </c>
      <c r="E1419" s="46" t="s">
        <v>115</v>
      </c>
      <c r="F1419" s="46" t="s">
        <v>41</v>
      </c>
    </row>
    <row r="1420" spans="1:6" x14ac:dyDescent="0.25">
      <c r="A1420" s="47">
        <v>4714.2010377799998</v>
      </c>
      <c r="B1420" s="46" t="s">
        <v>107</v>
      </c>
      <c r="C1420" s="46" t="s">
        <v>5</v>
      </c>
      <c r="D1420" s="46" t="s">
        <v>114</v>
      </c>
      <c r="E1420" s="46" t="s">
        <v>115</v>
      </c>
      <c r="F1420" s="46" t="s">
        <v>41</v>
      </c>
    </row>
    <row r="1421" spans="1:6" x14ac:dyDescent="0.25">
      <c r="A1421" s="47">
        <v>227441.94497300001</v>
      </c>
      <c r="B1421" s="46" t="s">
        <v>107</v>
      </c>
      <c r="C1421" s="46" t="s">
        <v>2</v>
      </c>
      <c r="D1421" s="46" t="s">
        <v>114</v>
      </c>
      <c r="E1421" s="46" t="s">
        <v>115</v>
      </c>
      <c r="F1421" s="46" t="s">
        <v>41</v>
      </c>
    </row>
    <row r="1422" spans="1:6" x14ac:dyDescent="0.25">
      <c r="A1422" s="47">
        <v>531731.13385900005</v>
      </c>
      <c r="B1422" s="46" t="s">
        <v>107</v>
      </c>
      <c r="C1422" s="46" t="s">
        <v>2</v>
      </c>
      <c r="D1422" s="46" t="s">
        <v>114</v>
      </c>
      <c r="E1422" s="46" t="s">
        <v>115</v>
      </c>
      <c r="F1422" s="46" t="s">
        <v>41</v>
      </c>
    </row>
    <row r="1423" spans="1:6" x14ac:dyDescent="0.25">
      <c r="A1423" s="47">
        <v>1523552.0064699999</v>
      </c>
      <c r="B1423" s="46" t="s">
        <v>107</v>
      </c>
      <c r="C1423" s="46" t="s">
        <v>2</v>
      </c>
      <c r="D1423" s="46" t="s">
        <v>114</v>
      </c>
      <c r="E1423" s="46" t="s">
        <v>115</v>
      </c>
      <c r="F1423" s="46" t="s">
        <v>41</v>
      </c>
    </row>
    <row r="1424" spans="1:6" x14ac:dyDescent="0.25">
      <c r="A1424" s="47">
        <v>4796.3326755999997</v>
      </c>
      <c r="B1424" s="46" t="s">
        <v>107</v>
      </c>
      <c r="C1424" s="46" t="s">
        <v>5</v>
      </c>
      <c r="D1424" s="46" t="s">
        <v>114</v>
      </c>
      <c r="E1424" s="46" t="s">
        <v>115</v>
      </c>
      <c r="F1424" s="46" t="s">
        <v>41</v>
      </c>
    </row>
    <row r="1425" spans="1:6" x14ac:dyDescent="0.25">
      <c r="A1425" s="47">
        <v>194275.45047499999</v>
      </c>
      <c r="B1425" s="46" t="s">
        <v>107</v>
      </c>
      <c r="C1425" s="46" t="s">
        <v>5</v>
      </c>
      <c r="D1425" s="46" t="s">
        <v>114</v>
      </c>
      <c r="E1425" s="46" t="s">
        <v>115</v>
      </c>
      <c r="F1425" s="46" t="s">
        <v>41</v>
      </c>
    </row>
    <row r="1426" spans="1:6" x14ac:dyDescent="0.25">
      <c r="A1426" s="47">
        <v>14383.8675492</v>
      </c>
      <c r="B1426" s="46" t="s">
        <v>107</v>
      </c>
      <c r="C1426" s="46" t="s">
        <v>1</v>
      </c>
      <c r="D1426" s="46" t="s">
        <v>114</v>
      </c>
      <c r="E1426" s="46" t="s">
        <v>115</v>
      </c>
      <c r="F1426" s="46" t="s">
        <v>41</v>
      </c>
    </row>
    <row r="1427" spans="1:6" x14ac:dyDescent="0.25">
      <c r="A1427" s="47">
        <v>71428.814702400006</v>
      </c>
      <c r="B1427" s="46" t="s">
        <v>107</v>
      </c>
      <c r="C1427" s="46" t="s">
        <v>1</v>
      </c>
      <c r="D1427" s="46" t="s">
        <v>114</v>
      </c>
      <c r="E1427" s="46" t="s">
        <v>115</v>
      </c>
      <c r="F1427" s="46" t="s">
        <v>41</v>
      </c>
    </row>
    <row r="1428" spans="1:6" x14ac:dyDescent="0.25">
      <c r="A1428" s="47">
        <v>44143.518695699997</v>
      </c>
      <c r="B1428" s="46" t="s">
        <v>107</v>
      </c>
      <c r="C1428" s="46" t="s">
        <v>1</v>
      </c>
      <c r="D1428" s="46" t="s">
        <v>114</v>
      </c>
      <c r="E1428" s="46" t="s">
        <v>115</v>
      </c>
      <c r="F1428" s="46" t="s">
        <v>41</v>
      </c>
    </row>
    <row r="1429" spans="1:6" x14ac:dyDescent="0.25">
      <c r="A1429" s="47">
        <v>29795.3768896</v>
      </c>
      <c r="B1429" s="46" t="s">
        <v>107</v>
      </c>
      <c r="C1429" s="46" t="s">
        <v>1</v>
      </c>
      <c r="D1429" s="46" t="s">
        <v>114</v>
      </c>
      <c r="E1429" s="46" t="s">
        <v>115</v>
      </c>
      <c r="F1429" s="46" t="s">
        <v>41</v>
      </c>
    </row>
    <row r="1430" spans="1:6" x14ac:dyDescent="0.25">
      <c r="A1430" s="47">
        <v>4454.8163313300001</v>
      </c>
      <c r="B1430" s="46" t="s">
        <v>107</v>
      </c>
      <c r="C1430" s="46" t="s">
        <v>5</v>
      </c>
      <c r="D1430" s="46" t="s">
        <v>114</v>
      </c>
      <c r="E1430" s="46" t="s">
        <v>115</v>
      </c>
      <c r="F1430" s="46" t="s">
        <v>41</v>
      </c>
    </row>
    <row r="1431" spans="1:6" x14ac:dyDescent="0.25">
      <c r="A1431" s="47">
        <v>24616.582536999998</v>
      </c>
      <c r="B1431" s="46" t="s">
        <v>107</v>
      </c>
      <c r="C1431" s="46" t="s">
        <v>5</v>
      </c>
      <c r="D1431" s="46" t="s">
        <v>114</v>
      </c>
      <c r="E1431" s="46" t="s">
        <v>115</v>
      </c>
      <c r="F1431" s="46" t="s">
        <v>41</v>
      </c>
    </row>
    <row r="1432" spans="1:6" x14ac:dyDescent="0.25">
      <c r="A1432" s="47">
        <v>5814.8324528399999</v>
      </c>
      <c r="B1432" s="46" t="s">
        <v>107</v>
      </c>
      <c r="C1432" s="46" t="s">
        <v>5</v>
      </c>
      <c r="D1432" s="46" t="s">
        <v>114</v>
      </c>
      <c r="E1432" s="46" t="s">
        <v>115</v>
      </c>
      <c r="F1432" s="46" t="s">
        <v>41</v>
      </c>
    </row>
    <row r="1433" spans="1:6" x14ac:dyDescent="0.25">
      <c r="A1433" s="47">
        <v>10066.201209299999</v>
      </c>
      <c r="B1433" s="46" t="s">
        <v>107</v>
      </c>
      <c r="C1433" s="46" t="s">
        <v>5</v>
      </c>
      <c r="D1433" s="46" t="s">
        <v>114</v>
      </c>
      <c r="E1433" s="46" t="s">
        <v>115</v>
      </c>
      <c r="F1433" s="46" t="s">
        <v>41</v>
      </c>
    </row>
    <row r="1434" spans="1:6" x14ac:dyDescent="0.25">
      <c r="A1434" s="47">
        <v>9368.99466416</v>
      </c>
      <c r="B1434" s="46" t="s">
        <v>107</v>
      </c>
      <c r="C1434" s="46" t="s">
        <v>5</v>
      </c>
      <c r="D1434" s="46" t="s">
        <v>114</v>
      </c>
      <c r="E1434" s="46" t="s">
        <v>115</v>
      </c>
      <c r="F1434" s="46" t="s">
        <v>41</v>
      </c>
    </row>
    <row r="1435" spans="1:6" x14ac:dyDescent="0.25">
      <c r="A1435" s="47">
        <v>108507.292716</v>
      </c>
      <c r="B1435" s="46" t="s">
        <v>107</v>
      </c>
      <c r="C1435" s="46" t="s">
        <v>10</v>
      </c>
      <c r="D1435" s="46" t="s">
        <v>114</v>
      </c>
      <c r="E1435" s="46" t="s">
        <v>115</v>
      </c>
      <c r="F1435" s="46" t="s">
        <v>41</v>
      </c>
    </row>
    <row r="1436" spans="1:6" x14ac:dyDescent="0.25">
      <c r="A1436" s="47">
        <v>81201.945038000005</v>
      </c>
      <c r="B1436" s="46" t="s">
        <v>107</v>
      </c>
      <c r="C1436" s="46" t="s">
        <v>10</v>
      </c>
      <c r="D1436" s="46" t="s">
        <v>114</v>
      </c>
      <c r="E1436" s="46" t="s">
        <v>115</v>
      </c>
      <c r="F1436" s="46" t="s">
        <v>41</v>
      </c>
    </row>
    <row r="1437" spans="1:6" x14ac:dyDescent="0.25">
      <c r="A1437" s="47">
        <v>676.30607157300005</v>
      </c>
      <c r="B1437" s="46" t="s">
        <v>106</v>
      </c>
      <c r="C1437" s="46" t="s">
        <v>14</v>
      </c>
      <c r="D1437" s="46" t="s">
        <v>114</v>
      </c>
      <c r="E1437" s="46" t="s">
        <v>115</v>
      </c>
      <c r="F1437" s="46" t="s">
        <v>41</v>
      </c>
    </row>
    <row r="1438" spans="1:6" x14ac:dyDescent="0.25">
      <c r="A1438" s="47">
        <v>102654.48321999999</v>
      </c>
      <c r="B1438" s="46" t="s">
        <v>106</v>
      </c>
      <c r="C1438" s="46" t="s">
        <v>12</v>
      </c>
      <c r="D1438" s="46" t="s">
        <v>114</v>
      </c>
      <c r="E1438" s="46" t="s">
        <v>115</v>
      </c>
      <c r="F1438" s="46" t="s">
        <v>41</v>
      </c>
    </row>
    <row r="1439" spans="1:6" x14ac:dyDescent="0.25">
      <c r="A1439" s="47">
        <v>2998.3439707000002</v>
      </c>
      <c r="B1439" s="46" t="s">
        <v>106</v>
      </c>
      <c r="C1439" s="46" t="s">
        <v>14</v>
      </c>
      <c r="D1439" s="46" t="s">
        <v>114</v>
      </c>
      <c r="E1439" s="46" t="s">
        <v>115</v>
      </c>
      <c r="F1439" s="46" t="s">
        <v>41</v>
      </c>
    </row>
    <row r="1440" spans="1:6" x14ac:dyDescent="0.25">
      <c r="A1440" s="47">
        <v>3250.7189747000002</v>
      </c>
      <c r="B1440" s="46" t="s">
        <v>106</v>
      </c>
      <c r="C1440" s="46" t="s">
        <v>14</v>
      </c>
      <c r="D1440" s="46" t="s">
        <v>114</v>
      </c>
      <c r="E1440" s="46" t="s">
        <v>115</v>
      </c>
      <c r="F1440" s="46" t="s">
        <v>41</v>
      </c>
    </row>
    <row r="1441" spans="1:6" x14ac:dyDescent="0.25">
      <c r="A1441" s="47">
        <v>3213.0055509899998</v>
      </c>
      <c r="B1441" s="46" t="s">
        <v>106</v>
      </c>
      <c r="C1441" s="46" t="s">
        <v>14</v>
      </c>
      <c r="D1441" s="46" t="s">
        <v>114</v>
      </c>
      <c r="E1441" s="46" t="s">
        <v>115</v>
      </c>
      <c r="F1441" s="46" t="s">
        <v>41</v>
      </c>
    </row>
    <row r="1442" spans="1:6" x14ac:dyDescent="0.25">
      <c r="A1442" s="47">
        <v>2767.77888295</v>
      </c>
      <c r="B1442" s="46" t="s">
        <v>106</v>
      </c>
      <c r="C1442" s="46" t="s">
        <v>14</v>
      </c>
      <c r="D1442" s="46" t="s">
        <v>114</v>
      </c>
      <c r="E1442" s="46" t="s">
        <v>115</v>
      </c>
      <c r="F1442" s="46" t="s">
        <v>41</v>
      </c>
    </row>
    <row r="1443" spans="1:6" x14ac:dyDescent="0.25">
      <c r="A1443" s="47">
        <v>6405233.5642299997</v>
      </c>
      <c r="B1443" s="46" t="s">
        <v>107</v>
      </c>
      <c r="C1443" s="46" t="s">
        <v>4</v>
      </c>
      <c r="D1443" s="46" t="s">
        <v>114</v>
      </c>
      <c r="E1443" s="46" t="s">
        <v>115</v>
      </c>
      <c r="F1443" s="46" t="s">
        <v>41</v>
      </c>
    </row>
    <row r="1444" spans="1:6" x14ac:dyDescent="0.25">
      <c r="A1444" s="47">
        <v>4691733.1694599995</v>
      </c>
      <c r="B1444" s="46" t="s">
        <v>107</v>
      </c>
      <c r="C1444" s="46" t="s">
        <v>4</v>
      </c>
      <c r="D1444" s="46" t="s">
        <v>114</v>
      </c>
      <c r="E1444" s="46" t="s">
        <v>115</v>
      </c>
      <c r="F1444" s="46" t="s">
        <v>41</v>
      </c>
    </row>
    <row r="1445" spans="1:6" x14ac:dyDescent="0.25">
      <c r="A1445" s="47">
        <v>2823905.8702099998</v>
      </c>
      <c r="B1445" s="46" t="s">
        <v>107</v>
      </c>
      <c r="C1445" s="46" t="s">
        <v>4</v>
      </c>
      <c r="D1445" s="46" t="s">
        <v>114</v>
      </c>
      <c r="E1445" s="46" t="s">
        <v>115</v>
      </c>
      <c r="F1445" s="46" t="s">
        <v>41</v>
      </c>
    </row>
    <row r="1446" spans="1:6" x14ac:dyDescent="0.25">
      <c r="A1446" s="47">
        <v>14348227.2356</v>
      </c>
      <c r="B1446" s="46" t="s">
        <v>107</v>
      </c>
      <c r="C1446" s="46" t="s">
        <v>4</v>
      </c>
      <c r="D1446" s="46" t="s">
        <v>114</v>
      </c>
      <c r="E1446" s="46" t="s">
        <v>115</v>
      </c>
      <c r="F1446" s="46" t="s">
        <v>41</v>
      </c>
    </row>
    <row r="1447" spans="1:6" x14ac:dyDescent="0.25">
      <c r="A1447" s="47">
        <v>11338657.4177</v>
      </c>
      <c r="B1447" s="46" t="s">
        <v>107</v>
      </c>
      <c r="C1447" s="46" t="s">
        <v>4</v>
      </c>
      <c r="D1447" s="46" t="s">
        <v>114</v>
      </c>
      <c r="E1447" s="46" t="s">
        <v>115</v>
      </c>
      <c r="F1447" s="46" t="s">
        <v>41</v>
      </c>
    </row>
    <row r="1448" spans="1:6" x14ac:dyDescent="0.25">
      <c r="A1448" s="47">
        <v>2634124.01137</v>
      </c>
      <c r="B1448" s="46" t="s">
        <v>107</v>
      </c>
      <c r="C1448" s="46" t="s">
        <v>4</v>
      </c>
      <c r="D1448" s="46" t="s">
        <v>114</v>
      </c>
      <c r="E1448" s="46" t="s">
        <v>115</v>
      </c>
      <c r="F1448" s="46" t="s">
        <v>41</v>
      </c>
    </row>
    <row r="1449" spans="1:6" x14ac:dyDescent="0.25">
      <c r="A1449" s="47">
        <v>14041608.6976</v>
      </c>
      <c r="B1449" s="46" t="s">
        <v>107</v>
      </c>
      <c r="C1449" s="46" t="s">
        <v>4</v>
      </c>
      <c r="D1449" s="46" t="s">
        <v>114</v>
      </c>
      <c r="E1449" s="46" t="s">
        <v>115</v>
      </c>
      <c r="F1449" s="46" t="s">
        <v>41</v>
      </c>
    </row>
    <row r="1450" spans="1:6" x14ac:dyDescent="0.25">
      <c r="A1450" s="47">
        <v>6528418.7464399999</v>
      </c>
      <c r="B1450" s="46" t="s">
        <v>107</v>
      </c>
      <c r="C1450" s="46" t="s">
        <v>1</v>
      </c>
      <c r="D1450" s="46" t="s">
        <v>114</v>
      </c>
      <c r="E1450" s="46" t="s">
        <v>115</v>
      </c>
      <c r="F1450" s="46" t="s">
        <v>41</v>
      </c>
    </row>
    <row r="1451" spans="1:6" x14ac:dyDescent="0.25">
      <c r="A1451" s="47">
        <v>52195.776780699998</v>
      </c>
      <c r="B1451" s="46" t="s">
        <v>107</v>
      </c>
      <c r="C1451" s="46" t="s">
        <v>1</v>
      </c>
      <c r="D1451" s="46" t="s">
        <v>114</v>
      </c>
      <c r="E1451" s="46" t="s">
        <v>115</v>
      </c>
      <c r="F1451" s="46" t="s">
        <v>41</v>
      </c>
    </row>
    <row r="1452" spans="1:6" x14ac:dyDescent="0.25">
      <c r="A1452" s="47">
        <v>171071.75488299999</v>
      </c>
      <c r="B1452" s="46" t="s">
        <v>107</v>
      </c>
      <c r="C1452" s="46" t="s">
        <v>1</v>
      </c>
      <c r="D1452" s="46" t="s">
        <v>114</v>
      </c>
      <c r="E1452" s="46" t="s">
        <v>115</v>
      </c>
      <c r="F1452" s="46" t="s">
        <v>41</v>
      </c>
    </row>
    <row r="1453" spans="1:6" x14ac:dyDescent="0.25">
      <c r="A1453" s="47">
        <v>4009209.6951000001</v>
      </c>
      <c r="B1453" s="46" t="s">
        <v>107</v>
      </c>
      <c r="C1453" s="46" t="s">
        <v>2</v>
      </c>
      <c r="D1453" s="46" t="s">
        <v>114</v>
      </c>
      <c r="E1453" s="46" t="s">
        <v>115</v>
      </c>
      <c r="F1453" s="46" t="s">
        <v>41</v>
      </c>
    </row>
    <row r="1454" spans="1:6" x14ac:dyDescent="0.25">
      <c r="A1454" s="47">
        <v>17474394.121800002</v>
      </c>
      <c r="B1454" s="46" t="s">
        <v>107</v>
      </c>
      <c r="C1454" s="46" t="s">
        <v>4</v>
      </c>
      <c r="D1454" s="46" t="s">
        <v>114</v>
      </c>
      <c r="E1454" s="46" t="s">
        <v>115</v>
      </c>
      <c r="F1454" s="46" t="s">
        <v>41</v>
      </c>
    </row>
    <row r="1455" spans="1:6" x14ac:dyDescent="0.25">
      <c r="A1455" s="47">
        <v>1955987.28348</v>
      </c>
      <c r="B1455" s="46" t="s">
        <v>107</v>
      </c>
      <c r="C1455" s="46" t="s">
        <v>1</v>
      </c>
      <c r="D1455" s="46" t="s">
        <v>114</v>
      </c>
      <c r="E1455" s="46" t="s">
        <v>115</v>
      </c>
      <c r="F1455" s="46" t="s">
        <v>41</v>
      </c>
    </row>
    <row r="1456" spans="1:6" x14ac:dyDescent="0.25">
      <c r="A1456" s="47">
        <v>115484.652535</v>
      </c>
      <c r="B1456" s="46" t="s">
        <v>107</v>
      </c>
      <c r="C1456" s="46" t="s">
        <v>1</v>
      </c>
      <c r="D1456" s="46" t="s">
        <v>114</v>
      </c>
      <c r="E1456" s="46" t="s">
        <v>115</v>
      </c>
      <c r="F1456" s="46" t="s">
        <v>41</v>
      </c>
    </row>
    <row r="1457" spans="1:6" x14ac:dyDescent="0.25">
      <c r="A1457" s="47">
        <v>20545584.325399999</v>
      </c>
      <c r="B1457" s="46" t="s">
        <v>107</v>
      </c>
      <c r="C1457" s="46" t="s">
        <v>2</v>
      </c>
      <c r="D1457" s="46" t="s">
        <v>114</v>
      </c>
      <c r="E1457" s="46" t="s">
        <v>115</v>
      </c>
      <c r="F1457" s="46" t="s">
        <v>41</v>
      </c>
    </row>
    <row r="1458" spans="1:6" x14ac:dyDescent="0.25">
      <c r="A1458" s="47">
        <v>7082823.7392999995</v>
      </c>
      <c r="B1458" s="46" t="s">
        <v>107</v>
      </c>
      <c r="C1458" s="46" t="s">
        <v>2</v>
      </c>
      <c r="D1458" s="46" t="s">
        <v>114</v>
      </c>
      <c r="E1458" s="46" t="s">
        <v>115</v>
      </c>
      <c r="F1458" s="46" t="s">
        <v>41</v>
      </c>
    </row>
    <row r="1459" spans="1:6" x14ac:dyDescent="0.25">
      <c r="A1459" s="47">
        <v>36527171.767300002</v>
      </c>
      <c r="B1459" s="46" t="s">
        <v>107</v>
      </c>
      <c r="C1459" s="46" t="s">
        <v>6</v>
      </c>
      <c r="D1459" s="46" t="s">
        <v>114</v>
      </c>
      <c r="E1459" s="46" t="s">
        <v>115</v>
      </c>
      <c r="F1459" s="46" t="s">
        <v>41</v>
      </c>
    </row>
    <row r="1460" spans="1:6" x14ac:dyDescent="0.25">
      <c r="A1460" s="47">
        <v>20614586.956700001</v>
      </c>
      <c r="B1460" s="46" t="s">
        <v>107</v>
      </c>
      <c r="C1460" s="46" t="s">
        <v>2</v>
      </c>
      <c r="D1460" s="46" t="s">
        <v>114</v>
      </c>
      <c r="E1460" s="46" t="s">
        <v>115</v>
      </c>
      <c r="F1460" s="46" t="s">
        <v>41</v>
      </c>
    </row>
    <row r="1461" spans="1:6" x14ac:dyDescent="0.25">
      <c r="A1461" s="47">
        <v>392349.49307899998</v>
      </c>
      <c r="B1461" s="46" t="s">
        <v>107</v>
      </c>
      <c r="C1461" s="46" t="s">
        <v>2</v>
      </c>
      <c r="D1461" s="46" t="s">
        <v>114</v>
      </c>
      <c r="E1461" s="46" t="s">
        <v>115</v>
      </c>
      <c r="F1461" s="46" t="s">
        <v>41</v>
      </c>
    </row>
    <row r="1462" spans="1:6" x14ac:dyDescent="0.25">
      <c r="A1462" s="47">
        <v>929225.87642900005</v>
      </c>
      <c r="B1462" s="46" t="s">
        <v>107</v>
      </c>
      <c r="C1462" s="46" t="s">
        <v>2</v>
      </c>
      <c r="D1462" s="46" t="s">
        <v>114</v>
      </c>
      <c r="E1462" s="46" t="s">
        <v>115</v>
      </c>
      <c r="F1462" s="46" t="s">
        <v>41</v>
      </c>
    </row>
    <row r="1463" spans="1:6" x14ac:dyDescent="0.25">
      <c r="A1463" s="47">
        <v>1958940.3264299999</v>
      </c>
      <c r="B1463" s="46" t="s">
        <v>107</v>
      </c>
      <c r="C1463" s="46" t="s">
        <v>12</v>
      </c>
      <c r="D1463" s="46" t="s">
        <v>114</v>
      </c>
      <c r="E1463" s="46" t="s">
        <v>115</v>
      </c>
      <c r="F1463" s="46" t="s">
        <v>41</v>
      </c>
    </row>
    <row r="1464" spans="1:6" x14ac:dyDescent="0.25">
      <c r="A1464" s="47">
        <v>56861.782536899998</v>
      </c>
      <c r="B1464" s="46" t="s">
        <v>107</v>
      </c>
      <c r="C1464" s="46" t="s">
        <v>12</v>
      </c>
      <c r="D1464" s="46" t="s">
        <v>114</v>
      </c>
      <c r="E1464" s="46" t="s">
        <v>115</v>
      </c>
      <c r="F1464" s="46" t="s">
        <v>41</v>
      </c>
    </row>
    <row r="1465" spans="1:6" x14ac:dyDescent="0.25">
      <c r="A1465" s="47">
        <v>61862968.647600003</v>
      </c>
      <c r="B1465" s="46" t="s">
        <v>107</v>
      </c>
      <c r="C1465" s="46" t="s">
        <v>15</v>
      </c>
      <c r="D1465" s="46" t="s">
        <v>114</v>
      </c>
      <c r="E1465" s="46" t="s">
        <v>115</v>
      </c>
      <c r="F1465" s="46" t="s">
        <v>41</v>
      </c>
    </row>
    <row r="1466" spans="1:6" x14ac:dyDescent="0.25">
      <c r="A1466" s="47">
        <v>36103.083090300002</v>
      </c>
      <c r="B1466" s="46" t="s">
        <v>107</v>
      </c>
      <c r="C1466" s="46" t="s">
        <v>15</v>
      </c>
      <c r="D1466" s="46" t="s">
        <v>114</v>
      </c>
      <c r="E1466" s="46" t="s">
        <v>115</v>
      </c>
      <c r="F1466" s="46" t="s">
        <v>41</v>
      </c>
    </row>
    <row r="1467" spans="1:6" x14ac:dyDescent="0.25">
      <c r="A1467" s="47">
        <v>94680541.301400006</v>
      </c>
      <c r="B1467" s="46" t="s">
        <v>107</v>
      </c>
      <c r="C1467" s="46" t="s">
        <v>15</v>
      </c>
      <c r="D1467" s="46" t="s">
        <v>114</v>
      </c>
      <c r="E1467" s="46" t="s">
        <v>115</v>
      </c>
      <c r="F1467" s="46" t="s">
        <v>41</v>
      </c>
    </row>
    <row r="1468" spans="1:6" x14ac:dyDescent="0.25">
      <c r="A1468" s="47">
        <v>11364.026255799999</v>
      </c>
      <c r="B1468" s="46" t="s">
        <v>107</v>
      </c>
      <c r="C1468" s="46" t="s">
        <v>15</v>
      </c>
      <c r="D1468" s="46" t="s">
        <v>114</v>
      </c>
      <c r="E1468" s="46" t="s">
        <v>115</v>
      </c>
      <c r="F1468" s="46" t="s">
        <v>41</v>
      </c>
    </row>
    <row r="1469" spans="1:6" x14ac:dyDescent="0.25">
      <c r="A1469" s="47">
        <v>19296.128119100002</v>
      </c>
      <c r="B1469" s="46" t="s">
        <v>107</v>
      </c>
      <c r="C1469" s="46" t="s">
        <v>15</v>
      </c>
      <c r="D1469" s="46" t="s">
        <v>114</v>
      </c>
      <c r="E1469" s="46" t="s">
        <v>115</v>
      </c>
      <c r="F1469" s="46" t="s">
        <v>41</v>
      </c>
    </row>
    <row r="1470" spans="1:6" x14ac:dyDescent="0.25">
      <c r="A1470" s="47">
        <v>1809810.6468499999</v>
      </c>
      <c r="B1470" s="46" t="s">
        <v>107</v>
      </c>
      <c r="C1470" s="46" t="s">
        <v>12</v>
      </c>
      <c r="D1470" s="46" t="s">
        <v>114</v>
      </c>
      <c r="E1470" s="46" t="s">
        <v>115</v>
      </c>
      <c r="F1470" s="46" t="s">
        <v>41</v>
      </c>
    </row>
    <row r="1471" spans="1:6" x14ac:dyDescent="0.25">
      <c r="A1471" s="47">
        <v>3885508.9655800001</v>
      </c>
      <c r="B1471" s="46" t="s">
        <v>107</v>
      </c>
      <c r="C1471" s="46" t="s">
        <v>15</v>
      </c>
      <c r="D1471" s="46" t="s">
        <v>114</v>
      </c>
      <c r="E1471" s="46" t="s">
        <v>115</v>
      </c>
      <c r="F1471" s="46" t="s">
        <v>41</v>
      </c>
    </row>
    <row r="1472" spans="1:6" x14ac:dyDescent="0.25">
      <c r="A1472" s="47">
        <v>15518707.856899999</v>
      </c>
      <c r="B1472" s="46" t="s">
        <v>107</v>
      </c>
      <c r="C1472" s="46" t="s">
        <v>15</v>
      </c>
      <c r="D1472" s="46" t="s">
        <v>114</v>
      </c>
      <c r="E1472" s="46" t="s">
        <v>115</v>
      </c>
      <c r="F1472" s="46" t="s">
        <v>41</v>
      </c>
    </row>
    <row r="1473" spans="1:6" x14ac:dyDescent="0.25">
      <c r="A1473" s="47">
        <v>60378.233025599999</v>
      </c>
      <c r="B1473" s="46" t="s">
        <v>107</v>
      </c>
      <c r="C1473" s="46" t="s">
        <v>14</v>
      </c>
      <c r="D1473" s="46" t="s">
        <v>114</v>
      </c>
      <c r="E1473" s="46" t="s">
        <v>115</v>
      </c>
      <c r="F1473" s="46" t="s">
        <v>41</v>
      </c>
    </row>
    <row r="1474" spans="1:6" x14ac:dyDescent="0.25">
      <c r="A1474" s="47">
        <v>1273201.9947299999</v>
      </c>
      <c r="B1474" s="46" t="s">
        <v>107</v>
      </c>
      <c r="C1474" s="46" t="s">
        <v>2</v>
      </c>
      <c r="D1474" s="46" t="s">
        <v>114</v>
      </c>
      <c r="E1474" s="46" t="s">
        <v>115</v>
      </c>
      <c r="F1474" s="46" t="s">
        <v>41</v>
      </c>
    </row>
    <row r="1475" spans="1:6" x14ac:dyDescent="0.25">
      <c r="A1475" s="47">
        <v>498451.83163199999</v>
      </c>
      <c r="B1475" s="46" t="s">
        <v>107</v>
      </c>
      <c r="C1475" s="46" t="s">
        <v>2</v>
      </c>
      <c r="D1475" s="46" t="s">
        <v>114</v>
      </c>
      <c r="E1475" s="46" t="s">
        <v>115</v>
      </c>
      <c r="F1475" s="46" t="s">
        <v>41</v>
      </c>
    </row>
    <row r="1476" spans="1:6" x14ac:dyDescent="0.25">
      <c r="A1476" s="47">
        <v>5071212.0144999996</v>
      </c>
      <c r="B1476" s="46" t="s">
        <v>107</v>
      </c>
      <c r="C1476" s="46" t="s">
        <v>1</v>
      </c>
      <c r="D1476" s="46" t="s">
        <v>114</v>
      </c>
      <c r="E1476" s="46" t="s">
        <v>115</v>
      </c>
      <c r="F1476" s="46" t="s">
        <v>41</v>
      </c>
    </row>
    <row r="1477" spans="1:6" x14ac:dyDescent="0.25">
      <c r="A1477" s="47">
        <v>10864076.6218</v>
      </c>
      <c r="B1477" s="46" t="s">
        <v>107</v>
      </c>
      <c r="C1477" s="46" t="s">
        <v>2</v>
      </c>
      <c r="D1477" s="46" t="s">
        <v>114</v>
      </c>
      <c r="E1477" s="46" t="s">
        <v>115</v>
      </c>
      <c r="F1477" s="46" t="s">
        <v>41</v>
      </c>
    </row>
    <row r="1478" spans="1:6" x14ac:dyDescent="0.25">
      <c r="A1478" s="47">
        <v>2592139.4625300001</v>
      </c>
      <c r="B1478" s="46" t="s">
        <v>107</v>
      </c>
      <c r="C1478" s="46" t="s">
        <v>2</v>
      </c>
      <c r="D1478" s="46" t="s">
        <v>114</v>
      </c>
      <c r="E1478" s="46" t="s">
        <v>115</v>
      </c>
      <c r="F1478" s="46" t="s">
        <v>41</v>
      </c>
    </row>
    <row r="1479" spans="1:6" x14ac:dyDescent="0.25">
      <c r="A1479" s="47">
        <v>3458737.3541299999</v>
      </c>
      <c r="B1479" s="46" t="s">
        <v>107</v>
      </c>
      <c r="C1479" s="46" t="s">
        <v>1</v>
      </c>
      <c r="D1479" s="46" t="s">
        <v>114</v>
      </c>
      <c r="E1479" s="46" t="s">
        <v>115</v>
      </c>
      <c r="F1479" s="46" t="s">
        <v>41</v>
      </c>
    </row>
    <row r="1480" spans="1:6" x14ac:dyDescent="0.25">
      <c r="A1480" s="47">
        <v>1237808.0803499999</v>
      </c>
      <c r="B1480" s="46" t="s">
        <v>107</v>
      </c>
      <c r="C1480" s="46" t="s">
        <v>1</v>
      </c>
      <c r="D1480" s="46" t="s">
        <v>114</v>
      </c>
      <c r="E1480" s="46" t="s">
        <v>115</v>
      </c>
      <c r="F1480" s="46" t="s">
        <v>41</v>
      </c>
    </row>
    <row r="1481" spans="1:6" x14ac:dyDescent="0.25">
      <c r="A1481" s="47">
        <v>9465459.9674699996</v>
      </c>
      <c r="B1481" s="46" t="s">
        <v>107</v>
      </c>
      <c r="C1481" s="46" t="s">
        <v>2</v>
      </c>
      <c r="D1481" s="46" t="s">
        <v>114</v>
      </c>
      <c r="E1481" s="46" t="s">
        <v>115</v>
      </c>
      <c r="F1481" s="46" t="s">
        <v>41</v>
      </c>
    </row>
    <row r="1482" spans="1:6" x14ac:dyDescent="0.25">
      <c r="A1482" s="47">
        <v>13614124.099099999</v>
      </c>
      <c r="B1482" s="46" t="s">
        <v>107</v>
      </c>
      <c r="C1482" s="46" t="s">
        <v>2</v>
      </c>
      <c r="D1482" s="46" t="s">
        <v>114</v>
      </c>
      <c r="E1482" s="46" t="s">
        <v>115</v>
      </c>
      <c r="F1482" s="46" t="s">
        <v>41</v>
      </c>
    </row>
    <row r="1483" spans="1:6" x14ac:dyDescent="0.25">
      <c r="A1483" s="47">
        <v>208171.54173500001</v>
      </c>
      <c r="B1483" s="46" t="s">
        <v>107</v>
      </c>
      <c r="C1483" s="46" t="s">
        <v>1</v>
      </c>
      <c r="D1483" s="46" t="s">
        <v>114</v>
      </c>
      <c r="E1483" s="46" t="s">
        <v>115</v>
      </c>
      <c r="F1483" s="46" t="s">
        <v>41</v>
      </c>
    </row>
    <row r="1484" spans="1:6" x14ac:dyDescent="0.25">
      <c r="A1484" s="47">
        <v>375395.67421600001</v>
      </c>
      <c r="B1484" s="46" t="s">
        <v>107</v>
      </c>
      <c r="C1484" s="46" t="s">
        <v>2</v>
      </c>
      <c r="D1484" s="46" t="s">
        <v>114</v>
      </c>
      <c r="E1484" s="46" t="s">
        <v>115</v>
      </c>
      <c r="F1484" s="46" t="s">
        <v>41</v>
      </c>
    </row>
    <row r="1485" spans="1:6" x14ac:dyDescent="0.25">
      <c r="A1485" s="47">
        <v>866629.38286300004</v>
      </c>
      <c r="B1485" s="46" t="s">
        <v>107</v>
      </c>
      <c r="C1485" s="46" t="s">
        <v>1</v>
      </c>
      <c r="D1485" s="46" t="s">
        <v>114</v>
      </c>
      <c r="E1485" s="46" t="s">
        <v>115</v>
      </c>
      <c r="F1485" s="46" t="s">
        <v>41</v>
      </c>
    </row>
    <row r="1486" spans="1:6" x14ac:dyDescent="0.25">
      <c r="A1486" s="47">
        <v>24644880.5559</v>
      </c>
      <c r="B1486" s="46" t="s">
        <v>107</v>
      </c>
      <c r="C1486" s="46" t="s">
        <v>1</v>
      </c>
      <c r="D1486" s="46" t="s">
        <v>114</v>
      </c>
      <c r="E1486" s="46" t="s">
        <v>115</v>
      </c>
      <c r="F1486" s="46" t="s">
        <v>41</v>
      </c>
    </row>
    <row r="1487" spans="1:6" x14ac:dyDescent="0.25">
      <c r="A1487" s="47">
        <v>3051736.2522100001</v>
      </c>
      <c r="B1487" s="46" t="s">
        <v>107</v>
      </c>
      <c r="C1487" s="46" t="s">
        <v>2</v>
      </c>
      <c r="D1487" s="46" t="s">
        <v>114</v>
      </c>
      <c r="E1487" s="46" t="s">
        <v>115</v>
      </c>
      <c r="F1487" s="46" t="s">
        <v>41</v>
      </c>
    </row>
    <row r="1488" spans="1:6" x14ac:dyDescent="0.25">
      <c r="A1488" s="47">
        <v>136455.91605</v>
      </c>
      <c r="B1488" s="46" t="s">
        <v>107</v>
      </c>
      <c r="C1488" s="46" t="s">
        <v>1</v>
      </c>
      <c r="D1488" s="46" t="s">
        <v>114</v>
      </c>
      <c r="E1488" s="46" t="s">
        <v>115</v>
      </c>
      <c r="F1488" s="46" t="s">
        <v>41</v>
      </c>
    </row>
    <row r="1489" spans="1:6" x14ac:dyDescent="0.25">
      <c r="A1489" s="47">
        <v>425917.81339600001</v>
      </c>
      <c r="B1489" s="46" t="s">
        <v>107</v>
      </c>
      <c r="C1489" s="46" t="s">
        <v>1</v>
      </c>
      <c r="D1489" s="46" t="s">
        <v>114</v>
      </c>
      <c r="E1489" s="46" t="s">
        <v>115</v>
      </c>
      <c r="F1489" s="46" t="s">
        <v>41</v>
      </c>
    </row>
    <row r="1490" spans="1:6" x14ac:dyDescent="0.25">
      <c r="A1490" s="47">
        <v>842357.53318599996</v>
      </c>
      <c r="B1490" s="46" t="s">
        <v>107</v>
      </c>
      <c r="C1490" s="46" t="s">
        <v>1</v>
      </c>
      <c r="D1490" s="46" t="s">
        <v>114</v>
      </c>
      <c r="E1490" s="46" t="s">
        <v>115</v>
      </c>
      <c r="F1490" s="46" t="s">
        <v>41</v>
      </c>
    </row>
    <row r="1491" spans="1:6" x14ac:dyDescent="0.25">
      <c r="A1491" s="47">
        <v>10269413.819399999</v>
      </c>
      <c r="B1491" s="46" t="s">
        <v>107</v>
      </c>
      <c r="C1491" s="46" t="s">
        <v>2</v>
      </c>
      <c r="D1491" s="46" t="s">
        <v>114</v>
      </c>
      <c r="E1491" s="46" t="s">
        <v>115</v>
      </c>
      <c r="F1491" s="46" t="s">
        <v>41</v>
      </c>
    </row>
    <row r="1492" spans="1:6" x14ac:dyDescent="0.25">
      <c r="A1492" s="47">
        <v>8212833.1223799996</v>
      </c>
      <c r="B1492" s="46" t="s">
        <v>107</v>
      </c>
      <c r="C1492" s="46" t="s">
        <v>1</v>
      </c>
      <c r="D1492" s="46" t="s">
        <v>114</v>
      </c>
      <c r="E1492" s="46" t="s">
        <v>115</v>
      </c>
      <c r="F1492" s="46" t="s">
        <v>41</v>
      </c>
    </row>
    <row r="1493" spans="1:6" x14ac:dyDescent="0.25">
      <c r="A1493" s="47">
        <v>6212760.9418299999</v>
      </c>
      <c r="B1493" s="46" t="s">
        <v>107</v>
      </c>
      <c r="C1493" s="46" t="s">
        <v>2</v>
      </c>
      <c r="D1493" s="46" t="s">
        <v>114</v>
      </c>
      <c r="E1493" s="46" t="s">
        <v>115</v>
      </c>
      <c r="F1493" s="46" t="s">
        <v>41</v>
      </c>
    </row>
    <row r="1494" spans="1:6" x14ac:dyDescent="0.25">
      <c r="A1494" s="47">
        <v>86651.024241499996</v>
      </c>
      <c r="B1494" s="46" t="s">
        <v>106</v>
      </c>
      <c r="C1494" s="46" t="s">
        <v>12</v>
      </c>
      <c r="D1494" s="46" t="s">
        <v>114</v>
      </c>
      <c r="E1494" s="46" t="s">
        <v>115</v>
      </c>
      <c r="F1494" s="46" t="s">
        <v>41</v>
      </c>
    </row>
    <row r="1495" spans="1:6" x14ac:dyDescent="0.25">
      <c r="A1495" s="47">
        <v>54092.087277999999</v>
      </c>
      <c r="B1495" s="46" t="s">
        <v>106</v>
      </c>
      <c r="C1495" s="46" t="s">
        <v>12</v>
      </c>
      <c r="D1495" s="46" t="s">
        <v>114</v>
      </c>
      <c r="E1495" s="46" t="s">
        <v>115</v>
      </c>
      <c r="F1495" s="46" t="s">
        <v>41</v>
      </c>
    </row>
    <row r="1496" spans="1:6" x14ac:dyDescent="0.25">
      <c r="A1496" s="47">
        <v>49968.166585899999</v>
      </c>
      <c r="B1496" s="46" t="s">
        <v>106</v>
      </c>
      <c r="C1496" s="46" t="s">
        <v>12</v>
      </c>
      <c r="D1496" s="46" t="s">
        <v>114</v>
      </c>
      <c r="E1496" s="46" t="s">
        <v>115</v>
      </c>
      <c r="F1496" s="46" t="s">
        <v>41</v>
      </c>
    </row>
    <row r="1497" spans="1:6" x14ac:dyDescent="0.25">
      <c r="A1497" s="47">
        <v>17318839.564300001</v>
      </c>
      <c r="B1497" s="46" t="s">
        <v>106</v>
      </c>
      <c r="C1497" s="46" t="s">
        <v>15</v>
      </c>
      <c r="D1497" s="46" t="s">
        <v>114</v>
      </c>
      <c r="E1497" s="46" t="s">
        <v>115</v>
      </c>
      <c r="F1497" s="46" t="s">
        <v>41</v>
      </c>
    </row>
    <row r="1498" spans="1:6" x14ac:dyDescent="0.25">
      <c r="A1498" s="47">
        <v>1535.2992791199999</v>
      </c>
      <c r="B1498" s="46" t="s">
        <v>106</v>
      </c>
      <c r="C1498" s="46" t="s">
        <v>15</v>
      </c>
      <c r="D1498" s="46" t="s">
        <v>114</v>
      </c>
      <c r="E1498" s="46" t="s">
        <v>115</v>
      </c>
      <c r="F1498" s="46" t="s">
        <v>41</v>
      </c>
    </row>
    <row r="1499" spans="1:6" x14ac:dyDescent="0.25">
      <c r="A1499" s="47">
        <v>101043149.18099999</v>
      </c>
      <c r="B1499" s="46" t="s">
        <v>106</v>
      </c>
      <c r="C1499" s="46" t="s">
        <v>15</v>
      </c>
      <c r="D1499" s="46" t="s">
        <v>114</v>
      </c>
      <c r="E1499" s="46" t="s">
        <v>115</v>
      </c>
      <c r="F1499" s="46" t="s">
        <v>41</v>
      </c>
    </row>
    <row r="1500" spans="1:6" x14ac:dyDescent="0.25">
      <c r="A1500" s="47">
        <v>5587735.8282000003</v>
      </c>
      <c r="B1500" s="46" t="s">
        <v>107</v>
      </c>
      <c r="C1500" s="46" t="s">
        <v>4</v>
      </c>
      <c r="D1500" s="46" t="s">
        <v>114</v>
      </c>
      <c r="E1500" s="46" t="s">
        <v>115</v>
      </c>
      <c r="F1500" s="46" t="s">
        <v>41</v>
      </c>
    </row>
    <row r="1501" spans="1:6" x14ac:dyDescent="0.25">
      <c r="A1501" s="47">
        <v>335508.33533500001</v>
      </c>
      <c r="B1501" s="46" t="s">
        <v>107</v>
      </c>
      <c r="C1501" s="46" t="s">
        <v>4</v>
      </c>
      <c r="D1501" s="46" t="s">
        <v>114</v>
      </c>
      <c r="E1501" s="46" t="s">
        <v>115</v>
      </c>
      <c r="F1501" s="46" t="s">
        <v>41</v>
      </c>
    </row>
    <row r="1502" spans="1:6" x14ac:dyDescent="0.25">
      <c r="A1502" s="47">
        <v>1451095.33149</v>
      </c>
      <c r="B1502" s="46" t="s">
        <v>107</v>
      </c>
      <c r="C1502" s="46" t="s">
        <v>4</v>
      </c>
      <c r="D1502" s="46" t="s">
        <v>114</v>
      </c>
      <c r="E1502" s="46" t="s">
        <v>115</v>
      </c>
      <c r="F1502" s="46" t="s">
        <v>41</v>
      </c>
    </row>
    <row r="1503" spans="1:6" x14ac:dyDescent="0.25">
      <c r="A1503" s="47">
        <v>35635.883623100002</v>
      </c>
      <c r="B1503" s="46" t="s">
        <v>107</v>
      </c>
      <c r="C1503" s="46" t="s">
        <v>4</v>
      </c>
      <c r="D1503" s="46" t="s">
        <v>114</v>
      </c>
      <c r="E1503" s="46" t="s">
        <v>115</v>
      </c>
      <c r="F1503" s="46" t="s">
        <v>41</v>
      </c>
    </row>
    <row r="1504" spans="1:6" x14ac:dyDescent="0.25">
      <c r="A1504" s="47">
        <v>51962.891849699998</v>
      </c>
      <c r="B1504" s="46" t="s">
        <v>107</v>
      </c>
      <c r="C1504" s="46" t="s">
        <v>4</v>
      </c>
      <c r="D1504" s="46" t="s">
        <v>114</v>
      </c>
      <c r="E1504" s="46" t="s">
        <v>115</v>
      </c>
      <c r="F1504" s="46" t="s">
        <v>41</v>
      </c>
    </row>
    <row r="1505" spans="1:6" x14ac:dyDescent="0.25">
      <c r="A1505" s="47">
        <v>24757.797949100001</v>
      </c>
      <c r="B1505" s="46" t="s">
        <v>107</v>
      </c>
      <c r="C1505" s="46" t="s">
        <v>5</v>
      </c>
      <c r="D1505" s="46" t="s">
        <v>114</v>
      </c>
      <c r="E1505" s="46" t="s">
        <v>115</v>
      </c>
      <c r="F1505" s="46" t="s">
        <v>41</v>
      </c>
    </row>
    <row r="1506" spans="1:6" x14ac:dyDescent="0.25">
      <c r="A1506" s="47">
        <v>14441308.5853</v>
      </c>
      <c r="B1506" s="46" t="s">
        <v>107</v>
      </c>
      <c r="C1506" s="46" t="s">
        <v>2</v>
      </c>
      <c r="D1506" s="46" t="s">
        <v>114</v>
      </c>
      <c r="E1506" s="46" t="s">
        <v>115</v>
      </c>
      <c r="F1506" s="46" t="s">
        <v>41</v>
      </c>
    </row>
    <row r="1507" spans="1:6" x14ac:dyDescent="0.25">
      <c r="A1507" s="47">
        <v>25816.1698397</v>
      </c>
      <c r="B1507" s="46" t="s">
        <v>107</v>
      </c>
      <c r="C1507" s="46" t="s">
        <v>5</v>
      </c>
      <c r="D1507" s="46" t="s">
        <v>114</v>
      </c>
      <c r="E1507" s="46" t="s">
        <v>115</v>
      </c>
      <c r="F1507" s="46" t="s">
        <v>41</v>
      </c>
    </row>
    <row r="1508" spans="1:6" x14ac:dyDescent="0.25">
      <c r="A1508" s="47">
        <v>38572.766248799999</v>
      </c>
      <c r="B1508" s="46" t="s">
        <v>107</v>
      </c>
      <c r="C1508" s="46" t="s">
        <v>5</v>
      </c>
      <c r="D1508" s="46" t="s">
        <v>114</v>
      </c>
      <c r="E1508" s="46" t="s">
        <v>115</v>
      </c>
      <c r="F1508" s="46" t="s">
        <v>41</v>
      </c>
    </row>
    <row r="1509" spans="1:6" x14ac:dyDescent="0.25">
      <c r="A1509" s="47">
        <v>39265.349514900001</v>
      </c>
      <c r="B1509" s="46" t="s">
        <v>107</v>
      </c>
      <c r="C1509" s="46" t="s">
        <v>5</v>
      </c>
      <c r="D1509" s="46" t="s">
        <v>114</v>
      </c>
      <c r="E1509" s="46" t="s">
        <v>115</v>
      </c>
      <c r="F1509" s="46" t="s">
        <v>41</v>
      </c>
    </row>
    <row r="1510" spans="1:6" x14ac:dyDescent="0.25">
      <c r="A1510" s="47">
        <v>52782.321988099997</v>
      </c>
      <c r="B1510" s="46" t="s">
        <v>107</v>
      </c>
      <c r="C1510" s="46" t="s">
        <v>5</v>
      </c>
      <c r="D1510" s="46" t="s">
        <v>114</v>
      </c>
      <c r="E1510" s="46" t="s">
        <v>115</v>
      </c>
      <c r="F1510" s="46" t="s">
        <v>41</v>
      </c>
    </row>
    <row r="1511" spans="1:6" x14ac:dyDescent="0.25">
      <c r="A1511" s="47">
        <v>18624.944841699999</v>
      </c>
      <c r="B1511" s="46" t="s">
        <v>107</v>
      </c>
      <c r="C1511" s="46" t="s">
        <v>5</v>
      </c>
      <c r="D1511" s="46" t="s">
        <v>114</v>
      </c>
      <c r="E1511" s="46" t="s">
        <v>115</v>
      </c>
      <c r="F1511" s="46" t="s">
        <v>41</v>
      </c>
    </row>
    <row r="1512" spans="1:6" x14ac:dyDescent="0.25">
      <c r="A1512" s="47">
        <v>48372.128123100003</v>
      </c>
      <c r="B1512" s="46" t="s">
        <v>107</v>
      </c>
      <c r="C1512" s="46" t="s">
        <v>5</v>
      </c>
      <c r="D1512" s="46" t="s">
        <v>114</v>
      </c>
      <c r="E1512" s="46" t="s">
        <v>115</v>
      </c>
      <c r="F1512" s="46" t="s">
        <v>41</v>
      </c>
    </row>
    <row r="1513" spans="1:6" x14ac:dyDescent="0.25">
      <c r="A1513" s="47">
        <v>68357.192043100004</v>
      </c>
      <c r="B1513" s="46" t="s">
        <v>107</v>
      </c>
      <c r="C1513" s="46" t="s">
        <v>5</v>
      </c>
      <c r="D1513" s="46" t="s">
        <v>114</v>
      </c>
      <c r="E1513" s="46" t="s">
        <v>115</v>
      </c>
      <c r="F1513" s="46" t="s">
        <v>41</v>
      </c>
    </row>
    <row r="1514" spans="1:6" x14ac:dyDescent="0.25">
      <c r="A1514" s="47">
        <v>29750.1163251</v>
      </c>
      <c r="B1514" s="46" t="s">
        <v>107</v>
      </c>
      <c r="C1514" s="46" t="s">
        <v>5</v>
      </c>
      <c r="D1514" s="46" t="s">
        <v>114</v>
      </c>
      <c r="E1514" s="46" t="s">
        <v>115</v>
      </c>
      <c r="F1514" s="46" t="s">
        <v>41</v>
      </c>
    </row>
    <row r="1515" spans="1:6" x14ac:dyDescent="0.25">
      <c r="A1515" s="47">
        <v>412280.73374</v>
      </c>
      <c r="B1515" s="46" t="s">
        <v>107</v>
      </c>
      <c r="C1515" s="46" t="s">
        <v>5</v>
      </c>
      <c r="D1515" s="46" t="s">
        <v>114</v>
      </c>
      <c r="E1515" s="46" t="s">
        <v>115</v>
      </c>
      <c r="F1515" s="46" t="s">
        <v>41</v>
      </c>
    </row>
    <row r="1516" spans="1:6" x14ac:dyDescent="0.25">
      <c r="A1516" s="47">
        <v>108752.53548599999</v>
      </c>
      <c r="B1516" s="46" t="s">
        <v>107</v>
      </c>
      <c r="C1516" s="46" t="s">
        <v>5</v>
      </c>
      <c r="D1516" s="46" t="s">
        <v>114</v>
      </c>
      <c r="E1516" s="46" t="s">
        <v>115</v>
      </c>
      <c r="F1516" s="46" t="s">
        <v>41</v>
      </c>
    </row>
    <row r="1517" spans="1:6" x14ac:dyDescent="0.25">
      <c r="A1517" s="47">
        <v>158595.96982200001</v>
      </c>
      <c r="B1517" s="46" t="s">
        <v>107</v>
      </c>
      <c r="C1517" s="46" t="s">
        <v>5</v>
      </c>
      <c r="D1517" s="46" t="s">
        <v>114</v>
      </c>
      <c r="E1517" s="46" t="s">
        <v>115</v>
      </c>
      <c r="F1517" s="46" t="s">
        <v>41</v>
      </c>
    </row>
    <row r="1518" spans="1:6" x14ac:dyDescent="0.25">
      <c r="A1518" s="47">
        <v>65514.7852117</v>
      </c>
      <c r="B1518" s="46" t="s">
        <v>107</v>
      </c>
      <c r="C1518" s="46" t="s">
        <v>5</v>
      </c>
      <c r="D1518" s="46" t="s">
        <v>114</v>
      </c>
      <c r="E1518" s="46" t="s">
        <v>115</v>
      </c>
      <c r="F1518" s="46" t="s">
        <v>41</v>
      </c>
    </row>
    <row r="1519" spans="1:6" x14ac:dyDescent="0.25">
      <c r="A1519" s="47">
        <v>116044.427814</v>
      </c>
      <c r="B1519" s="46" t="s">
        <v>107</v>
      </c>
      <c r="C1519" s="46" t="s">
        <v>4</v>
      </c>
      <c r="D1519" s="46" t="s">
        <v>114</v>
      </c>
      <c r="E1519" s="46" t="s">
        <v>115</v>
      </c>
      <c r="F1519" s="46" t="s">
        <v>41</v>
      </c>
    </row>
    <row r="1520" spans="1:6" x14ac:dyDescent="0.25">
      <c r="A1520" s="47">
        <v>15397.7727662</v>
      </c>
      <c r="B1520" s="46" t="s">
        <v>107</v>
      </c>
      <c r="C1520" s="46" t="s">
        <v>4</v>
      </c>
      <c r="D1520" s="46" t="s">
        <v>114</v>
      </c>
      <c r="E1520" s="46" t="s">
        <v>115</v>
      </c>
      <c r="F1520" s="46" t="s">
        <v>41</v>
      </c>
    </row>
    <row r="1521" spans="1:6" x14ac:dyDescent="0.25">
      <c r="A1521" s="47">
        <v>88586.921721699997</v>
      </c>
      <c r="B1521" s="46" t="s">
        <v>107</v>
      </c>
      <c r="C1521" s="46" t="s">
        <v>4</v>
      </c>
      <c r="D1521" s="46" t="s">
        <v>114</v>
      </c>
      <c r="E1521" s="46" t="s">
        <v>115</v>
      </c>
      <c r="F1521" s="46" t="s">
        <v>41</v>
      </c>
    </row>
    <row r="1522" spans="1:6" x14ac:dyDescent="0.25">
      <c r="A1522" s="47">
        <v>208557.42830999999</v>
      </c>
      <c r="B1522" s="46" t="s">
        <v>107</v>
      </c>
      <c r="C1522" s="46" t="s">
        <v>4</v>
      </c>
      <c r="D1522" s="46" t="s">
        <v>114</v>
      </c>
      <c r="E1522" s="46" t="s">
        <v>115</v>
      </c>
      <c r="F1522" s="46" t="s">
        <v>41</v>
      </c>
    </row>
    <row r="1523" spans="1:6" x14ac:dyDescent="0.25">
      <c r="A1523" s="47">
        <v>118491.073711</v>
      </c>
      <c r="B1523" s="46" t="s">
        <v>107</v>
      </c>
      <c r="C1523" s="46" t="s">
        <v>4</v>
      </c>
      <c r="D1523" s="46" t="s">
        <v>114</v>
      </c>
      <c r="E1523" s="46" t="s">
        <v>115</v>
      </c>
      <c r="F1523" s="46" t="s">
        <v>41</v>
      </c>
    </row>
    <row r="1524" spans="1:6" x14ac:dyDescent="0.25">
      <c r="A1524" s="47">
        <v>97821.205707700006</v>
      </c>
      <c r="B1524" s="46" t="s">
        <v>107</v>
      </c>
      <c r="C1524" s="46" t="s">
        <v>4</v>
      </c>
      <c r="D1524" s="46" t="s">
        <v>114</v>
      </c>
      <c r="E1524" s="46" t="s">
        <v>115</v>
      </c>
      <c r="F1524" s="46" t="s">
        <v>41</v>
      </c>
    </row>
    <row r="1525" spans="1:6" x14ac:dyDescent="0.25">
      <c r="A1525" s="47">
        <v>369834.35997300001</v>
      </c>
      <c r="B1525" s="46" t="s">
        <v>107</v>
      </c>
      <c r="C1525" s="46" t="s">
        <v>15</v>
      </c>
      <c r="D1525" s="46" t="s">
        <v>114</v>
      </c>
      <c r="E1525" s="46" t="s">
        <v>115</v>
      </c>
      <c r="F1525" s="46" t="s">
        <v>41</v>
      </c>
    </row>
    <row r="1526" spans="1:6" x14ac:dyDescent="0.25">
      <c r="A1526" s="47">
        <v>55401.084242099998</v>
      </c>
      <c r="B1526" s="46" t="s">
        <v>107</v>
      </c>
      <c r="C1526" s="46" t="s">
        <v>15</v>
      </c>
      <c r="D1526" s="46" t="s">
        <v>114</v>
      </c>
      <c r="E1526" s="46" t="s">
        <v>115</v>
      </c>
      <c r="F1526" s="46" t="s">
        <v>41</v>
      </c>
    </row>
    <row r="1527" spans="1:6" x14ac:dyDescent="0.25">
      <c r="A1527" s="47">
        <v>81138.336669299999</v>
      </c>
      <c r="B1527" s="46" t="s">
        <v>107</v>
      </c>
      <c r="C1527" s="46" t="s">
        <v>4</v>
      </c>
      <c r="D1527" s="46" t="s">
        <v>114</v>
      </c>
      <c r="E1527" s="46" t="s">
        <v>115</v>
      </c>
      <c r="F1527" s="46" t="s">
        <v>41</v>
      </c>
    </row>
    <row r="1528" spans="1:6" x14ac:dyDescent="0.25">
      <c r="A1528" s="47">
        <v>81742.575442100002</v>
      </c>
      <c r="B1528" s="46" t="s">
        <v>107</v>
      </c>
      <c r="C1528" s="46" t="s">
        <v>4</v>
      </c>
      <c r="D1528" s="46" t="s">
        <v>114</v>
      </c>
      <c r="E1528" s="46" t="s">
        <v>115</v>
      </c>
      <c r="F1528" s="46" t="s">
        <v>41</v>
      </c>
    </row>
    <row r="1529" spans="1:6" x14ac:dyDescent="0.25">
      <c r="A1529" s="47">
        <v>1390117.4719799999</v>
      </c>
      <c r="B1529" s="46" t="s">
        <v>107</v>
      </c>
      <c r="C1529" s="46" t="s">
        <v>10</v>
      </c>
      <c r="D1529" s="46" t="s">
        <v>114</v>
      </c>
      <c r="E1529" s="46" t="s">
        <v>115</v>
      </c>
      <c r="F1529" s="46" t="s">
        <v>41</v>
      </c>
    </row>
    <row r="1530" spans="1:6" x14ac:dyDescent="0.25">
      <c r="A1530" s="47">
        <v>200178.708786</v>
      </c>
      <c r="B1530" s="46" t="s">
        <v>107</v>
      </c>
      <c r="C1530" s="46" t="s">
        <v>14</v>
      </c>
      <c r="D1530" s="46" t="s">
        <v>114</v>
      </c>
      <c r="E1530" s="46" t="s">
        <v>115</v>
      </c>
      <c r="F1530" s="46" t="s">
        <v>41</v>
      </c>
    </row>
    <row r="1531" spans="1:6" x14ac:dyDescent="0.25">
      <c r="A1531" s="47">
        <v>56603.268920100003</v>
      </c>
      <c r="B1531" s="46" t="s">
        <v>107</v>
      </c>
      <c r="C1531" s="46" t="s">
        <v>14</v>
      </c>
      <c r="D1531" s="46" t="s">
        <v>114</v>
      </c>
      <c r="E1531" s="46" t="s">
        <v>115</v>
      </c>
      <c r="F1531" s="46" t="s">
        <v>41</v>
      </c>
    </row>
    <row r="1532" spans="1:6" x14ac:dyDescent="0.25">
      <c r="A1532" s="47">
        <v>3946.9550742699998</v>
      </c>
      <c r="B1532" s="46" t="s">
        <v>107</v>
      </c>
      <c r="C1532" s="46" t="s">
        <v>14</v>
      </c>
      <c r="D1532" s="46" t="s">
        <v>114</v>
      </c>
      <c r="E1532" s="46" t="s">
        <v>115</v>
      </c>
      <c r="F1532" s="46" t="s">
        <v>41</v>
      </c>
    </row>
    <row r="1533" spans="1:6" x14ac:dyDescent="0.25">
      <c r="A1533" s="47">
        <v>8548.3408942000005</v>
      </c>
      <c r="B1533" s="46" t="s">
        <v>107</v>
      </c>
      <c r="C1533" s="46" t="s">
        <v>14</v>
      </c>
      <c r="D1533" s="46" t="s">
        <v>114</v>
      </c>
      <c r="E1533" s="46" t="s">
        <v>115</v>
      </c>
      <c r="F1533" s="46" t="s">
        <v>41</v>
      </c>
    </row>
    <row r="1534" spans="1:6" x14ac:dyDescent="0.25">
      <c r="A1534" s="47">
        <v>71787.480314700006</v>
      </c>
      <c r="B1534" s="46" t="s">
        <v>107</v>
      </c>
      <c r="C1534" s="46" t="s">
        <v>14</v>
      </c>
      <c r="D1534" s="46" t="s">
        <v>114</v>
      </c>
      <c r="E1534" s="46" t="s">
        <v>115</v>
      </c>
      <c r="F1534" s="46" t="s">
        <v>41</v>
      </c>
    </row>
    <row r="1535" spans="1:6" x14ac:dyDescent="0.25">
      <c r="A1535" s="47">
        <v>26262.053497199999</v>
      </c>
      <c r="B1535" s="46" t="s">
        <v>107</v>
      </c>
      <c r="C1535" s="46" t="s">
        <v>14</v>
      </c>
      <c r="D1535" s="46" t="s">
        <v>114</v>
      </c>
      <c r="E1535" s="46" t="s">
        <v>115</v>
      </c>
      <c r="F1535" s="46" t="s">
        <v>41</v>
      </c>
    </row>
    <row r="1536" spans="1:6" x14ac:dyDescent="0.25">
      <c r="A1536" s="47">
        <v>129530.21711</v>
      </c>
      <c r="B1536" s="46" t="s">
        <v>107</v>
      </c>
      <c r="C1536" s="46" t="s">
        <v>14</v>
      </c>
      <c r="D1536" s="46" t="s">
        <v>114</v>
      </c>
      <c r="E1536" s="46" t="s">
        <v>115</v>
      </c>
      <c r="F1536" s="46" t="s">
        <v>41</v>
      </c>
    </row>
    <row r="1537" spans="1:6" x14ac:dyDescent="0.25">
      <c r="A1537" s="47">
        <v>98091.385070200005</v>
      </c>
      <c r="B1537" s="46" t="s">
        <v>107</v>
      </c>
      <c r="C1537" s="46" t="s">
        <v>10</v>
      </c>
      <c r="D1537" s="46" t="s">
        <v>114</v>
      </c>
      <c r="E1537" s="46" t="s">
        <v>115</v>
      </c>
      <c r="F1537" s="46" t="s">
        <v>41</v>
      </c>
    </row>
    <row r="1538" spans="1:6" x14ac:dyDescent="0.25">
      <c r="A1538" s="47">
        <v>2482850.0923199998</v>
      </c>
      <c r="B1538" s="46" t="s">
        <v>107</v>
      </c>
      <c r="C1538" s="46" t="s">
        <v>4</v>
      </c>
      <c r="D1538" s="46" t="s">
        <v>114</v>
      </c>
      <c r="E1538" s="46" t="s">
        <v>115</v>
      </c>
      <c r="F1538" s="46" t="s">
        <v>41</v>
      </c>
    </row>
    <row r="1539" spans="1:6" x14ac:dyDescent="0.25">
      <c r="A1539" s="47">
        <v>64839.647188399998</v>
      </c>
      <c r="B1539" s="46" t="s">
        <v>107</v>
      </c>
      <c r="C1539" s="46" t="s">
        <v>14</v>
      </c>
      <c r="D1539" s="46" t="s">
        <v>114</v>
      </c>
      <c r="E1539" s="46" t="s">
        <v>115</v>
      </c>
      <c r="F1539" s="46" t="s">
        <v>41</v>
      </c>
    </row>
    <row r="1540" spans="1:6" x14ac:dyDescent="0.25">
      <c r="A1540" s="47">
        <v>51710.357291499997</v>
      </c>
      <c r="B1540" s="46" t="s">
        <v>107</v>
      </c>
      <c r="C1540" s="46" t="s">
        <v>5</v>
      </c>
      <c r="D1540" s="46" t="s">
        <v>114</v>
      </c>
      <c r="E1540" s="46" t="s">
        <v>115</v>
      </c>
      <c r="F1540" s="46" t="s">
        <v>41</v>
      </c>
    </row>
    <row r="1541" spans="1:6" x14ac:dyDescent="0.25">
      <c r="A1541" s="47">
        <v>34793.398382899999</v>
      </c>
      <c r="B1541" s="46" t="s">
        <v>107</v>
      </c>
      <c r="C1541" s="46" t="s">
        <v>5</v>
      </c>
      <c r="D1541" s="46" t="s">
        <v>114</v>
      </c>
      <c r="E1541" s="46" t="s">
        <v>115</v>
      </c>
      <c r="F1541" s="46" t="s">
        <v>41</v>
      </c>
    </row>
    <row r="1542" spans="1:6" x14ac:dyDescent="0.25">
      <c r="A1542" s="47">
        <v>2356341.4692799998</v>
      </c>
      <c r="B1542" s="46" t="s">
        <v>107</v>
      </c>
      <c r="C1542" s="46" t="s">
        <v>4</v>
      </c>
      <c r="D1542" s="46" t="s">
        <v>114</v>
      </c>
      <c r="E1542" s="46" t="s">
        <v>115</v>
      </c>
      <c r="F1542" s="46" t="s">
        <v>41</v>
      </c>
    </row>
    <row r="1543" spans="1:6" x14ac:dyDescent="0.25">
      <c r="A1543" s="47">
        <v>8998834.1901699994</v>
      </c>
      <c r="B1543" s="46" t="s">
        <v>107</v>
      </c>
      <c r="C1543" s="46" t="s">
        <v>4</v>
      </c>
      <c r="D1543" s="46" t="s">
        <v>114</v>
      </c>
      <c r="E1543" s="46" t="s">
        <v>115</v>
      </c>
      <c r="F1543" s="46" t="s">
        <v>41</v>
      </c>
    </row>
    <row r="1544" spans="1:6" x14ac:dyDescent="0.25">
      <c r="A1544" s="47">
        <v>151743.652703</v>
      </c>
      <c r="B1544" s="46" t="s">
        <v>107</v>
      </c>
      <c r="C1544" s="46" t="s">
        <v>4</v>
      </c>
      <c r="D1544" s="46" t="s">
        <v>114</v>
      </c>
      <c r="E1544" s="46" t="s">
        <v>115</v>
      </c>
      <c r="F1544" s="46" t="s">
        <v>41</v>
      </c>
    </row>
    <row r="1545" spans="1:6" x14ac:dyDescent="0.25">
      <c r="A1545" s="47">
        <v>60406.391822500002</v>
      </c>
      <c r="B1545" s="46" t="s">
        <v>107</v>
      </c>
      <c r="C1545" s="46" t="s">
        <v>4</v>
      </c>
      <c r="D1545" s="46" t="s">
        <v>114</v>
      </c>
      <c r="E1545" s="46" t="s">
        <v>115</v>
      </c>
      <c r="F1545" s="46" t="s">
        <v>41</v>
      </c>
    </row>
    <row r="1546" spans="1:6" x14ac:dyDescent="0.25">
      <c r="A1546" s="47">
        <v>129475.919286</v>
      </c>
      <c r="B1546" s="46" t="s">
        <v>107</v>
      </c>
      <c r="C1546" s="46" t="s">
        <v>4</v>
      </c>
      <c r="D1546" s="46" t="s">
        <v>114</v>
      </c>
      <c r="E1546" s="46" t="s">
        <v>115</v>
      </c>
      <c r="F1546" s="46" t="s">
        <v>41</v>
      </c>
    </row>
    <row r="1547" spans="1:6" x14ac:dyDescent="0.25">
      <c r="A1547" s="47">
        <v>45059.236684000003</v>
      </c>
      <c r="B1547" s="46" t="s">
        <v>107</v>
      </c>
      <c r="C1547" s="46" t="s">
        <v>4</v>
      </c>
      <c r="D1547" s="46" t="s">
        <v>114</v>
      </c>
      <c r="E1547" s="46" t="s">
        <v>115</v>
      </c>
      <c r="F1547" s="46" t="s">
        <v>41</v>
      </c>
    </row>
    <row r="1548" spans="1:6" x14ac:dyDescent="0.25">
      <c r="A1548" s="47">
        <v>51453.7623704</v>
      </c>
      <c r="B1548" s="46" t="s">
        <v>107</v>
      </c>
      <c r="C1548" s="46" t="s">
        <v>11</v>
      </c>
      <c r="D1548" s="46" t="s">
        <v>114</v>
      </c>
      <c r="E1548" s="46" t="s">
        <v>115</v>
      </c>
      <c r="F1548" s="46" t="s">
        <v>41</v>
      </c>
    </row>
    <row r="1549" spans="1:6" x14ac:dyDescent="0.25">
      <c r="A1549" s="47">
        <v>18668.438504199999</v>
      </c>
      <c r="B1549" s="46" t="s">
        <v>107</v>
      </c>
      <c r="C1549" s="46" t="s">
        <v>11</v>
      </c>
      <c r="D1549" s="46" t="s">
        <v>114</v>
      </c>
      <c r="E1549" s="46" t="s">
        <v>115</v>
      </c>
      <c r="F1549" s="46" t="s">
        <v>41</v>
      </c>
    </row>
    <row r="1550" spans="1:6" x14ac:dyDescent="0.25">
      <c r="A1550" s="47">
        <v>203367.98874199999</v>
      </c>
      <c r="B1550" s="46" t="s">
        <v>107</v>
      </c>
      <c r="C1550" s="46" t="s">
        <v>4</v>
      </c>
      <c r="D1550" s="46" t="s">
        <v>114</v>
      </c>
      <c r="E1550" s="46" t="s">
        <v>115</v>
      </c>
      <c r="F1550" s="46" t="s">
        <v>41</v>
      </c>
    </row>
    <row r="1551" spans="1:6" x14ac:dyDescent="0.25">
      <c r="A1551" s="47">
        <v>17043753.8737</v>
      </c>
      <c r="B1551" s="46" t="s">
        <v>107</v>
      </c>
      <c r="C1551" s="46" t="s">
        <v>4</v>
      </c>
      <c r="D1551" s="46" t="s">
        <v>114</v>
      </c>
      <c r="E1551" s="46" t="s">
        <v>115</v>
      </c>
      <c r="F1551" s="46" t="s">
        <v>41</v>
      </c>
    </row>
    <row r="1552" spans="1:6" x14ac:dyDescent="0.25">
      <c r="A1552" s="47">
        <v>4843903.3432700001</v>
      </c>
      <c r="B1552" s="46" t="s">
        <v>107</v>
      </c>
      <c r="C1552" s="46" t="s">
        <v>4</v>
      </c>
      <c r="D1552" s="46" t="s">
        <v>114</v>
      </c>
      <c r="E1552" s="46" t="s">
        <v>115</v>
      </c>
      <c r="F1552" s="46" t="s">
        <v>41</v>
      </c>
    </row>
    <row r="1553" spans="1:6" x14ac:dyDescent="0.25">
      <c r="A1553" s="47">
        <v>69940.214612900003</v>
      </c>
      <c r="B1553" s="46" t="s">
        <v>107</v>
      </c>
      <c r="C1553" s="46" t="s">
        <v>4</v>
      </c>
      <c r="D1553" s="46" t="s">
        <v>114</v>
      </c>
      <c r="E1553" s="46" t="s">
        <v>115</v>
      </c>
      <c r="F1553" s="46" t="s">
        <v>41</v>
      </c>
    </row>
    <row r="1554" spans="1:6" x14ac:dyDescent="0.25">
      <c r="A1554" s="47">
        <v>34802.277068700001</v>
      </c>
      <c r="B1554" s="46" t="s">
        <v>107</v>
      </c>
      <c r="C1554" s="46" t="s">
        <v>5</v>
      </c>
      <c r="D1554" s="46" t="s">
        <v>114</v>
      </c>
      <c r="E1554" s="46" t="s">
        <v>115</v>
      </c>
      <c r="F1554" s="46" t="s">
        <v>41</v>
      </c>
    </row>
    <row r="1555" spans="1:6" x14ac:dyDescent="0.25">
      <c r="A1555" s="47">
        <v>17541.8599058</v>
      </c>
      <c r="B1555" s="46" t="s">
        <v>107</v>
      </c>
      <c r="C1555" s="46" t="s">
        <v>4</v>
      </c>
      <c r="D1555" s="46" t="s">
        <v>114</v>
      </c>
      <c r="E1555" s="46" t="s">
        <v>115</v>
      </c>
      <c r="F1555" s="46" t="s">
        <v>41</v>
      </c>
    </row>
    <row r="1556" spans="1:6" x14ac:dyDescent="0.25">
      <c r="A1556" s="47">
        <v>14820.607958000001</v>
      </c>
      <c r="B1556" s="46" t="s">
        <v>107</v>
      </c>
      <c r="C1556" s="46" t="s">
        <v>4</v>
      </c>
      <c r="D1556" s="46" t="s">
        <v>114</v>
      </c>
      <c r="E1556" s="46" t="s">
        <v>115</v>
      </c>
      <c r="F1556" s="46" t="s">
        <v>41</v>
      </c>
    </row>
    <row r="1557" spans="1:6" x14ac:dyDescent="0.25">
      <c r="A1557" s="47">
        <v>98051.013588100002</v>
      </c>
      <c r="B1557" s="46" t="s">
        <v>107</v>
      </c>
      <c r="C1557" s="46" t="s">
        <v>4</v>
      </c>
      <c r="D1557" s="46" t="s">
        <v>114</v>
      </c>
      <c r="E1557" s="46" t="s">
        <v>115</v>
      </c>
      <c r="F1557" s="46" t="s">
        <v>41</v>
      </c>
    </row>
    <row r="1558" spans="1:6" x14ac:dyDescent="0.25">
      <c r="A1558" s="47">
        <v>8841866.5868900008</v>
      </c>
      <c r="B1558" s="46" t="s">
        <v>107</v>
      </c>
      <c r="C1558" s="46" t="s">
        <v>4</v>
      </c>
      <c r="D1558" s="46" t="s">
        <v>114</v>
      </c>
      <c r="E1558" s="46" t="s">
        <v>115</v>
      </c>
      <c r="F1558" s="46" t="s">
        <v>41</v>
      </c>
    </row>
    <row r="1559" spans="1:6" x14ac:dyDescent="0.25">
      <c r="A1559" s="47">
        <v>18900.457990499999</v>
      </c>
      <c r="B1559" s="46" t="s">
        <v>107</v>
      </c>
      <c r="C1559" s="46" t="s">
        <v>4</v>
      </c>
      <c r="D1559" s="46" t="s">
        <v>114</v>
      </c>
      <c r="E1559" s="46" t="s">
        <v>115</v>
      </c>
      <c r="F1559" s="46" t="s">
        <v>41</v>
      </c>
    </row>
    <row r="1560" spans="1:6" x14ac:dyDescent="0.25">
      <c r="A1560" s="47">
        <v>750081.02699100005</v>
      </c>
      <c r="B1560" s="46" t="s">
        <v>107</v>
      </c>
      <c r="C1560" s="46" t="s">
        <v>4</v>
      </c>
      <c r="D1560" s="46" t="s">
        <v>114</v>
      </c>
      <c r="E1560" s="46" t="s">
        <v>115</v>
      </c>
      <c r="F1560" s="46" t="s">
        <v>41</v>
      </c>
    </row>
    <row r="1561" spans="1:6" x14ac:dyDescent="0.25">
      <c r="A1561" s="47">
        <v>3471979.9759800001</v>
      </c>
      <c r="B1561" s="46" t="s">
        <v>107</v>
      </c>
      <c r="C1561" s="46" t="s">
        <v>4</v>
      </c>
      <c r="D1561" s="46" t="s">
        <v>114</v>
      </c>
      <c r="E1561" s="46" t="s">
        <v>115</v>
      </c>
      <c r="F1561" s="46" t="s">
        <v>41</v>
      </c>
    </row>
    <row r="1562" spans="1:6" x14ac:dyDescent="0.25">
      <c r="A1562" s="47">
        <v>2500859.3811900001</v>
      </c>
      <c r="B1562" s="46" t="s">
        <v>107</v>
      </c>
      <c r="C1562" s="46" t="s">
        <v>4</v>
      </c>
      <c r="D1562" s="46" t="s">
        <v>114</v>
      </c>
      <c r="E1562" s="46" t="s">
        <v>115</v>
      </c>
      <c r="F1562" s="46" t="s">
        <v>41</v>
      </c>
    </row>
    <row r="1563" spans="1:6" x14ac:dyDescent="0.25">
      <c r="A1563" s="47">
        <v>13282.397296499999</v>
      </c>
      <c r="B1563" s="46" t="s">
        <v>107</v>
      </c>
      <c r="C1563" s="46" t="s">
        <v>4</v>
      </c>
      <c r="D1563" s="46" t="s">
        <v>114</v>
      </c>
      <c r="E1563" s="46" t="s">
        <v>115</v>
      </c>
      <c r="F1563" s="46" t="s">
        <v>41</v>
      </c>
    </row>
    <row r="1564" spans="1:6" x14ac:dyDescent="0.25">
      <c r="A1564" s="47">
        <v>11030.377345000001</v>
      </c>
      <c r="B1564" s="46" t="s">
        <v>107</v>
      </c>
      <c r="C1564" s="46" t="s">
        <v>4</v>
      </c>
      <c r="D1564" s="46" t="s">
        <v>114</v>
      </c>
      <c r="E1564" s="46" t="s">
        <v>115</v>
      </c>
      <c r="F1564" s="46" t="s">
        <v>41</v>
      </c>
    </row>
    <row r="1565" spans="1:6" x14ac:dyDescent="0.25">
      <c r="A1565" s="47">
        <v>39220.705678899998</v>
      </c>
      <c r="B1565" s="46" t="s">
        <v>107</v>
      </c>
      <c r="C1565" s="46" t="s">
        <v>4</v>
      </c>
      <c r="D1565" s="46" t="s">
        <v>114</v>
      </c>
      <c r="E1565" s="46" t="s">
        <v>115</v>
      </c>
      <c r="F1565" s="46" t="s">
        <v>41</v>
      </c>
    </row>
    <row r="1566" spans="1:6" x14ac:dyDescent="0.25">
      <c r="A1566" s="47">
        <v>21616.749284400001</v>
      </c>
      <c r="B1566" s="46" t="s">
        <v>107</v>
      </c>
      <c r="C1566" s="46" t="s">
        <v>4</v>
      </c>
      <c r="D1566" s="46" t="s">
        <v>114</v>
      </c>
      <c r="E1566" s="46" t="s">
        <v>115</v>
      </c>
      <c r="F1566" s="46" t="s">
        <v>41</v>
      </c>
    </row>
    <row r="1567" spans="1:6" x14ac:dyDescent="0.25">
      <c r="A1567" s="47">
        <v>211751.75652</v>
      </c>
      <c r="B1567" s="46" t="s">
        <v>107</v>
      </c>
      <c r="C1567" s="46" t="s">
        <v>4</v>
      </c>
      <c r="D1567" s="46" t="s">
        <v>114</v>
      </c>
      <c r="E1567" s="46" t="s">
        <v>115</v>
      </c>
      <c r="F1567" s="46" t="s">
        <v>41</v>
      </c>
    </row>
    <row r="1568" spans="1:6" x14ac:dyDescent="0.25">
      <c r="A1568" s="47">
        <v>2149130.4632899999</v>
      </c>
      <c r="B1568" s="46" t="s">
        <v>107</v>
      </c>
      <c r="C1568" s="46" t="s">
        <v>4</v>
      </c>
      <c r="D1568" s="46" t="s">
        <v>114</v>
      </c>
      <c r="E1568" s="46" t="s">
        <v>115</v>
      </c>
      <c r="F1568" s="46" t="s">
        <v>41</v>
      </c>
    </row>
    <row r="1569" spans="1:6" x14ac:dyDescent="0.25">
      <c r="A1569" s="47">
        <v>11907.1348383</v>
      </c>
      <c r="B1569" s="46" t="s">
        <v>107</v>
      </c>
      <c r="C1569" s="46" t="s">
        <v>4</v>
      </c>
      <c r="D1569" s="46" t="s">
        <v>114</v>
      </c>
      <c r="E1569" s="46" t="s">
        <v>115</v>
      </c>
      <c r="F1569" s="46" t="s">
        <v>41</v>
      </c>
    </row>
    <row r="1570" spans="1:6" x14ac:dyDescent="0.25">
      <c r="A1570" s="47">
        <v>49150.196023600001</v>
      </c>
      <c r="B1570" s="46" t="s">
        <v>107</v>
      </c>
      <c r="C1570" s="46" t="s">
        <v>4</v>
      </c>
      <c r="D1570" s="46" t="s">
        <v>114</v>
      </c>
      <c r="E1570" s="46" t="s">
        <v>115</v>
      </c>
      <c r="F1570" s="46" t="s">
        <v>41</v>
      </c>
    </row>
    <row r="1571" spans="1:6" x14ac:dyDescent="0.25">
      <c r="A1571" s="47">
        <v>259659.98618400001</v>
      </c>
      <c r="B1571" s="46" t="s">
        <v>107</v>
      </c>
      <c r="C1571" s="46" t="s">
        <v>4</v>
      </c>
      <c r="D1571" s="46" t="s">
        <v>114</v>
      </c>
      <c r="E1571" s="46" t="s">
        <v>115</v>
      </c>
      <c r="F1571" s="46" t="s">
        <v>41</v>
      </c>
    </row>
    <row r="1572" spans="1:6" x14ac:dyDescent="0.25">
      <c r="A1572" s="47">
        <v>20794.856938600002</v>
      </c>
      <c r="B1572" s="46" t="s">
        <v>107</v>
      </c>
      <c r="C1572" s="46" t="s">
        <v>4</v>
      </c>
      <c r="D1572" s="46" t="s">
        <v>114</v>
      </c>
      <c r="E1572" s="46" t="s">
        <v>115</v>
      </c>
      <c r="F1572" s="46" t="s">
        <v>41</v>
      </c>
    </row>
    <row r="1573" spans="1:6" x14ac:dyDescent="0.25">
      <c r="A1573" s="47">
        <v>50366.464137000003</v>
      </c>
      <c r="B1573" s="46" t="s">
        <v>107</v>
      </c>
      <c r="C1573" s="46" t="s">
        <v>4</v>
      </c>
      <c r="D1573" s="46" t="s">
        <v>114</v>
      </c>
      <c r="E1573" s="46" t="s">
        <v>115</v>
      </c>
      <c r="F1573" s="46" t="s">
        <v>41</v>
      </c>
    </row>
    <row r="1574" spans="1:6" x14ac:dyDescent="0.25">
      <c r="A1574" s="47">
        <v>444224.49442300003</v>
      </c>
      <c r="B1574" s="46" t="s">
        <v>107</v>
      </c>
      <c r="C1574" s="46" t="s">
        <v>4</v>
      </c>
      <c r="D1574" s="46" t="s">
        <v>114</v>
      </c>
      <c r="E1574" s="46" t="s">
        <v>115</v>
      </c>
      <c r="F1574" s="46" t="s">
        <v>41</v>
      </c>
    </row>
    <row r="1575" spans="1:6" x14ac:dyDescent="0.25">
      <c r="A1575" s="47">
        <v>6083683.6325599998</v>
      </c>
      <c r="B1575" s="46" t="s">
        <v>107</v>
      </c>
      <c r="C1575" s="46" t="s">
        <v>4</v>
      </c>
      <c r="D1575" s="46" t="s">
        <v>114</v>
      </c>
      <c r="E1575" s="46" t="s">
        <v>115</v>
      </c>
      <c r="F1575" s="46" t="s">
        <v>41</v>
      </c>
    </row>
    <row r="1576" spans="1:6" x14ac:dyDescent="0.25">
      <c r="A1576" s="47">
        <v>13363.8818171</v>
      </c>
      <c r="B1576" s="46" t="s">
        <v>107</v>
      </c>
      <c r="C1576" s="46" t="s">
        <v>10</v>
      </c>
      <c r="D1576" s="46" t="s">
        <v>114</v>
      </c>
      <c r="E1576" s="46" t="s">
        <v>115</v>
      </c>
      <c r="F1576" s="46" t="s">
        <v>41</v>
      </c>
    </row>
    <row r="1577" spans="1:6" x14ac:dyDescent="0.25">
      <c r="A1577" s="47">
        <v>49166.317023199997</v>
      </c>
      <c r="B1577" s="46" t="s">
        <v>107</v>
      </c>
      <c r="C1577" s="46" t="s">
        <v>5</v>
      </c>
      <c r="D1577" s="46" t="s">
        <v>114</v>
      </c>
      <c r="E1577" s="46" t="s">
        <v>115</v>
      </c>
      <c r="F1577" s="46" t="s">
        <v>41</v>
      </c>
    </row>
    <row r="1578" spans="1:6" x14ac:dyDescent="0.25">
      <c r="A1578" s="47">
        <v>10568.646005799999</v>
      </c>
      <c r="B1578" s="46" t="s">
        <v>107</v>
      </c>
      <c r="C1578" s="46" t="s">
        <v>5</v>
      </c>
      <c r="D1578" s="46" t="s">
        <v>114</v>
      </c>
      <c r="E1578" s="46" t="s">
        <v>115</v>
      </c>
      <c r="F1578" s="46" t="s">
        <v>41</v>
      </c>
    </row>
    <row r="1579" spans="1:6" x14ac:dyDescent="0.25">
      <c r="A1579" s="47">
        <v>7871.0742265999997</v>
      </c>
      <c r="B1579" s="46" t="s">
        <v>107</v>
      </c>
      <c r="C1579" s="46" t="s">
        <v>5</v>
      </c>
      <c r="D1579" s="46" t="s">
        <v>114</v>
      </c>
      <c r="E1579" s="46" t="s">
        <v>115</v>
      </c>
      <c r="F1579" s="46" t="s">
        <v>41</v>
      </c>
    </row>
    <row r="1580" spans="1:6" x14ac:dyDescent="0.25">
      <c r="A1580" s="47">
        <v>21990.038762200002</v>
      </c>
      <c r="B1580" s="46" t="s">
        <v>107</v>
      </c>
      <c r="C1580" s="46" t="s">
        <v>5</v>
      </c>
      <c r="D1580" s="46" t="s">
        <v>114</v>
      </c>
      <c r="E1580" s="46" t="s">
        <v>115</v>
      </c>
      <c r="F1580" s="46" t="s">
        <v>41</v>
      </c>
    </row>
    <row r="1581" spans="1:6" x14ac:dyDescent="0.25">
      <c r="A1581" s="47">
        <v>53953.434879400003</v>
      </c>
      <c r="B1581" s="46" t="s">
        <v>107</v>
      </c>
      <c r="C1581" s="46" t="s">
        <v>5</v>
      </c>
      <c r="D1581" s="46" t="s">
        <v>114</v>
      </c>
      <c r="E1581" s="46" t="s">
        <v>115</v>
      </c>
      <c r="F1581" s="46" t="s">
        <v>41</v>
      </c>
    </row>
    <row r="1582" spans="1:6" x14ac:dyDescent="0.25">
      <c r="A1582" s="47">
        <v>31276.004392499999</v>
      </c>
      <c r="B1582" s="46" t="s">
        <v>107</v>
      </c>
      <c r="C1582" s="46" t="s">
        <v>5</v>
      </c>
      <c r="D1582" s="46" t="s">
        <v>114</v>
      </c>
      <c r="E1582" s="46" t="s">
        <v>115</v>
      </c>
      <c r="F1582" s="46" t="s">
        <v>41</v>
      </c>
    </row>
    <row r="1583" spans="1:6" x14ac:dyDescent="0.25">
      <c r="A1583" s="47">
        <v>120505.628883</v>
      </c>
      <c r="B1583" s="46" t="s">
        <v>107</v>
      </c>
      <c r="C1583" s="46" t="s">
        <v>5</v>
      </c>
      <c r="D1583" s="46" t="s">
        <v>114</v>
      </c>
      <c r="E1583" s="46" t="s">
        <v>115</v>
      </c>
      <c r="F1583" s="46" t="s">
        <v>41</v>
      </c>
    </row>
    <row r="1584" spans="1:6" x14ac:dyDescent="0.25">
      <c r="A1584" s="47">
        <v>131671.112051</v>
      </c>
      <c r="B1584" s="46" t="s">
        <v>107</v>
      </c>
      <c r="C1584" s="46" t="s">
        <v>5</v>
      </c>
      <c r="D1584" s="46" t="s">
        <v>114</v>
      </c>
      <c r="E1584" s="46" t="s">
        <v>115</v>
      </c>
      <c r="F1584" s="46" t="s">
        <v>41</v>
      </c>
    </row>
    <row r="1585" spans="1:6" x14ac:dyDescent="0.25">
      <c r="A1585" s="47">
        <v>820400.986898</v>
      </c>
      <c r="B1585" s="46" t="s">
        <v>107</v>
      </c>
      <c r="C1585" s="46" t="s">
        <v>5</v>
      </c>
      <c r="D1585" s="46" t="s">
        <v>114</v>
      </c>
      <c r="E1585" s="46" t="s">
        <v>115</v>
      </c>
      <c r="F1585" s="46" t="s">
        <v>41</v>
      </c>
    </row>
    <row r="1586" spans="1:6" x14ac:dyDescent="0.25">
      <c r="A1586" s="47">
        <v>267678.815917</v>
      </c>
      <c r="B1586" s="46" t="s">
        <v>107</v>
      </c>
      <c r="C1586" s="46" t="s">
        <v>5</v>
      </c>
      <c r="D1586" s="46" t="s">
        <v>114</v>
      </c>
      <c r="E1586" s="46" t="s">
        <v>115</v>
      </c>
      <c r="F1586" s="46" t="s">
        <v>41</v>
      </c>
    </row>
    <row r="1587" spans="1:6" x14ac:dyDescent="0.25">
      <c r="A1587" s="47">
        <v>31936.745399799998</v>
      </c>
      <c r="B1587" s="46" t="s">
        <v>107</v>
      </c>
      <c r="C1587" s="46" t="s">
        <v>5</v>
      </c>
      <c r="D1587" s="46" t="s">
        <v>114</v>
      </c>
      <c r="E1587" s="46" t="s">
        <v>115</v>
      </c>
      <c r="F1587" s="46" t="s">
        <v>41</v>
      </c>
    </row>
    <row r="1588" spans="1:6" x14ac:dyDescent="0.25">
      <c r="A1588" s="47">
        <v>6720.6746092699996</v>
      </c>
      <c r="B1588" s="46" t="s">
        <v>107</v>
      </c>
      <c r="C1588" s="46" t="s">
        <v>5</v>
      </c>
      <c r="D1588" s="46" t="s">
        <v>114</v>
      </c>
      <c r="E1588" s="46" t="s">
        <v>115</v>
      </c>
      <c r="F1588" s="46" t="s">
        <v>41</v>
      </c>
    </row>
    <row r="1589" spans="1:6" x14ac:dyDescent="0.25">
      <c r="A1589" s="47">
        <v>53410.475364500002</v>
      </c>
      <c r="B1589" s="46" t="s">
        <v>107</v>
      </c>
      <c r="C1589" s="46" t="s">
        <v>5</v>
      </c>
      <c r="D1589" s="46" t="s">
        <v>114</v>
      </c>
      <c r="E1589" s="46" t="s">
        <v>115</v>
      </c>
      <c r="F1589" s="46" t="s">
        <v>41</v>
      </c>
    </row>
    <row r="1590" spans="1:6" x14ac:dyDescent="0.25">
      <c r="A1590" s="47">
        <v>66369.629321800006</v>
      </c>
      <c r="B1590" s="46" t="s">
        <v>107</v>
      </c>
      <c r="C1590" s="46" t="s">
        <v>5</v>
      </c>
      <c r="D1590" s="46" t="s">
        <v>114</v>
      </c>
      <c r="E1590" s="46" t="s">
        <v>115</v>
      </c>
      <c r="F1590" s="46" t="s">
        <v>41</v>
      </c>
    </row>
    <row r="1591" spans="1:6" x14ac:dyDescent="0.25">
      <c r="A1591" s="47">
        <v>96743.7966724</v>
      </c>
      <c r="B1591" s="46" t="s">
        <v>107</v>
      </c>
      <c r="C1591" s="46" t="s">
        <v>5</v>
      </c>
      <c r="D1591" s="46" t="s">
        <v>114</v>
      </c>
      <c r="E1591" s="46" t="s">
        <v>115</v>
      </c>
      <c r="F1591" s="46" t="s">
        <v>41</v>
      </c>
    </row>
    <row r="1592" spans="1:6" x14ac:dyDescent="0.25">
      <c r="A1592" s="47">
        <v>402828.382339</v>
      </c>
      <c r="B1592" s="46" t="s">
        <v>107</v>
      </c>
      <c r="C1592" s="46" t="s">
        <v>5</v>
      </c>
      <c r="D1592" s="46" t="s">
        <v>114</v>
      </c>
      <c r="E1592" s="46" t="s">
        <v>115</v>
      </c>
      <c r="F1592" s="46" t="s">
        <v>41</v>
      </c>
    </row>
    <row r="1593" spans="1:6" x14ac:dyDescent="0.25">
      <c r="A1593" s="47">
        <v>18198.7758349</v>
      </c>
      <c r="B1593" s="46" t="s">
        <v>107</v>
      </c>
      <c r="C1593" s="46" t="s">
        <v>5</v>
      </c>
      <c r="D1593" s="46" t="s">
        <v>114</v>
      </c>
      <c r="E1593" s="46" t="s">
        <v>115</v>
      </c>
      <c r="F1593" s="46" t="s">
        <v>41</v>
      </c>
    </row>
    <row r="1594" spans="1:6" x14ac:dyDescent="0.25">
      <c r="A1594" s="47">
        <v>48272.585507099997</v>
      </c>
      <c r="B1594" s="46" t="s">
        <v>107</v>
      </c>
      <c r="C1594" s="46" t="s">
        <v>5</v>
      </c>
      <c r="D1594" s="46" t="s">
        <v>114</v>
      </c>
      <c r="E1594" s="46" t="s">
        <v>115</v>
      </c>
      <c r="F1594" s="46" t="s">
        <v>41</v>
      </c>
    </row>
    <row r="1595" spans="1:6" x14ac:dyDescent="0.25">
      <c r="A1595" s="47">
        <v>9899.8460689799995</v>
      </c>
      <c r="B1595" s="46" t="s">
        <v>107</v>
      </c>
      <c r="C1595" s="46" t="s">
        <v>5</v>
      </c>
      <c r="D1595" s="46" t="s">
        <v>114</v>
      </c>
      <c r="E1595" s="46" t="s">
        <v>115</v>
      </c>
      <c r="F1595" s="46" t="s">
        <v>41</v>
      </c>
    </row>
    <row r="1596" spans="1:6" x14ac:dyDescent="0.25">
      <c r="A1596" s="47">
        <v>51067.9323735</v>
      </c>
      <c r="B1596" s="46" t="s">
        <v>107</v>
      </c>
      <c r="C1596" s="46" t="s">
        <v>5</v>
      </c>
      <c r="D1596" s="46" t="s">
        <v>114</v>
      </c>
      <c r="E1596" s="46" t="s">
        <v>115</v>
      </c>
      <c r="F1596" s="46" t="s">
        <v>41</v>
      </c>
    </row>
    <row r="1597" spans="1:6" x14ac:dyDescent="0.25">
      <c r="A1597" s="47">
        <v>36223.948088899997</v>
      </c>
      <c r="B1597" s="46" t="s">
        <v>107</v>
      </c>
      <c r="C1597" s="46" t="s">
        <v>5</v>
      </c>
      <c r="D1597" s="46" t="s">
        <v>114</v>
      </c>
      <c r="E1597" s="46" t="s">
        <v>115</v>
      </c>
      <c r="F1597" s="46" t="s">
        <v>41</v>
      </c>
    </row>
    <row r="1598" spans="1:6" x14ac:dyDescent="0.25">
      <c r="A1598" s="47">
        <v>264830.694762</v>
      </c>
      <c r="B1598" s="46" t="s">
        <v>107</v>
      </c>
      <c r="C1598" s="46" t="s">
        <v>5</v>
      </c>
      <c r="D1598" s="46" t="s">
        <v>114</v>
      </c>
      <c r="E1598" s="46" t="s">
        <v>115</v>
      </c>
      <c r="F1598" s="46" t="s">
        <v>41</v>
      </c>
    </row>
    <row r="1599" spans="1:6" x14ac:dyDescent="0.25">
      <c r="A1599" s="47">
        <v>16697.033085800002</v>
      </c>
      <c r="B1599" s="46" t="s">
        <v>107</v>
      </c>
      <c r="C1599" s="46" t="s">
        <v>5</v>
      </c>
      <c r="D1599" s="46" t="s">
        <v>114</v>
      </c>
      <c r="E1599" s="46" t="s">
        <v>115</v>
      </c>
      <c r="F1599" s="46" t="s">
        <v>41</v>
      </c>
    </row>
    <row r="1600" spans="1:6" x14ac:dyDescent="0.25">
      <c r="A1600" s="47">
        <v>15013.0052091</v>
      </c>
      <c r="B1600" s="46" t="s">
        <v>107</v>
      </c>
      <c r="C1600" s="46" t="s">
        <v>5</v>
      </c>
      <c r="D1600" s="46" t="s">
        <v>114</v>
      </c>
      <c r="E1600" s="46" t="s">
        <v>115</v>
      </c>
      <c r="F1600" s="46" t="s">
        <v>41</v>
      </c>
    </row>
    <row r="1601" spans="1:6" x14ac:dyDescent="0.25">
      <c r="A1601" s="47">
        <v>25648.874192899999</v>
      </c>
      <c r="B1601" s="46" t="s">
        <v>107</v>
      </c>
      <c r="C1601" s="46" t="s">
        <v>5</v>
      </c>
      <c r="D1601" s="46" t="s">
        <v>114</v>
      </c>
      <c r="E1601" s="46" t="s">
        <v>115</v>
      </c>
      <c r="F1601" s="46" t="s">
        <v>41</v>
      </c>
    </row>
    <row r="1602" spans="1:6" x14ac:dyDescent="0.25">
      <c r="A1602" s="47">
        <v>5568.5626585299997</v>
      </c>
      <c r="B1602" s="46" t="s">
        <v>107</v>
      </c>
      <c r="C1602" s="46" t="s">
        <v>5</v>
      </c>
      <c r="D1602" s="46" t="s">
        <v>114</v>
      </c>
      <c r="E1602" s="46" t="s">
        <v>115</v>
      </c>
      <c r="F1602" s="46" t="s">
        <v>41</v>
      </c>
    </row>
    <row r="1603" spans="1:6" x14ac:dyDescent="0.25">
      <c r="A1603" s="47">
        <v>36033.000895500001</v>
      </c>
      <c r="B1603" s="46" t="s">
        <v>107</v>
      </c>
      <c r="C1603" s="46" t="s">
        <v>5</v>
      </c>
      <c r="D1603" s="46" t="s">
        <v>114</v>
      </c>
      <c r="E1603" s="46" t="s">
        <v>115</v>
      </c>
      <c r="F1603" s="46" t="s">
        <v>41</v>
      </c>
    </row>
    <row r="1604" spans="1:6" x14ac:dyDescent="0.25">
      <c r="A1604" s="47">
        <v>91851.136313299998</v>
      </c>
      <c r="B1604" s="46" t="s">
        <v>107</v>
      </c>
      <c r="C1604" s="46" t="s">
        <v>5</v>
      </c>
      <c r="D1604" s="46" t="s">
        <v>114</v>
      </c>
      <c r="E1604" s="46" t="s">
        <v>115</v>
      </c>
      <c r="F1604" s="46" t="s">
        <v>41</v>
      </c>
    </row>
    <row r="1605" spans="1:6" x14ac:dyDescent="0.25">
      <c r="A1605" s="47">
        <v>43514.627389499998</v>
      </c>
      <c r="B1605" s="46" t="s">
        <v>107</v>
      </c>
      <c r="C1605" s="46" t="s">
        <v>5</v>
      </c>
      <c r="D1605" s="46" t="s">
        <v>114</v>
      </c>
      <c r="E1605" s="46" t="s">
        <v>115</v>
      </c>
      <c r="F1605" s="46" t="s">
        <v>41</v>
      </c>
    </row>
    <row r="1606" spans="1:6" x14ac:dyDescent="0.25">
      <c r="A1606" s="47">
        <v>17623.445685499999</v>
      </c>
      <c r="B1606" s="46" t="s">
        <v>107</v>
      </c>
      <c r="C1606" s="46" t="s">
        <v>5</v>
      </c>
      <c r="D1606" s="46" t="s">
        <v>114</v>
      </c>
      <c r="E1606" s="46" t="s">
        <v>115</v>
      </c>
      <c r="F1606" s="46" t="s">
        <v>41</v>
      </c>
    </row>
    <row r="1607" spans="1:6" x14ac:dyDescent="0.25">
      <c r="A1607" s="47">
        <v>25952.9479766</v>
      </c>
      <c r="B1607" s="46" t="s">
        <v>107</v>
      </c>
      <c r="C1607" s="46" t="s">
        <v>5</v>
      </c>
      <c r="D1607" s="46" t="s">
        <v>114</v>
      </c>
      <c r="E1607" s="46" t="s">
        <v>115</v>
      </c>
      <c r="F1607" s="46" t="s">
        <v>41</v>
      </c>
    </row>
    <row r="1608" spans="1:6" x14ac:dyDescent="0.25">
      <c r="A1608" s="47">
        <v>26427.470356099999</v>
      </c>
      <c r="B1608" s="46" t="s">
        <v>107</v>
      </c>
      <c r="C1608" s="46" t="s">
        <v>5</v>
      </c>
      <c r="D1608" s="46" t="s">
        <v>114</v>
      </c>
      <c r="E1608" s="46" t="s">
        <v>115</v>
      </c>
      <c r="F1608" s="46" t="s">
        <v>41</v>
      </c>
    </row>
    <row r="1609" spans="1:6" x14ac:dyDescent="0.25">
      <c r="A1609" s="47">
        <v>28113.459286500001</v>
      </c>
      <c r="B1609" s="46" t="s">
        <v>107</v>
      </c>
      <c r="C1609" s="46" t="s">
        <v>5</v>
      </c>
      <c r="D1609" s="46" t="s">
        <v>114</v>
      </c>
      <c r="E1609" s="46" t="s">
        <v>115</v>
      </c>
      <c r="F1609" s="46" t="s">
        <v>41</v>
      </c>
    </row>
    <row r="1610" spans="1:6" x14ac:dyDescent="0.25">
      <c r="A1610" s="47">
        <v>22118.042724800001</v>
      </c>
      <c r="B1610" s="46" t="s">
        <v>107</v>
      </c>
      <c r="C1610" s="46" t="s">
        <v>4</v>
      </c>
      <c r="D1610" s="46" t="s">
        <v>114</v>
      </c>
      <c r="E1610" s="46" t="s">
        <v>115</v>
      </c>
      <c r="F1610" s="46" t="s">
        <v>41</v>
      </c>
    </row>
    <row r="1611" spans="1:6" x14ac:dyDescent="0.25">
      <c r="A1611" s="47">
        <v>207392.049034</v>
      </c>
      <c r="B1611" s="46" t="s">
        <v>107</v>
      </c>
      <c r="C1611" s="46" t="s">
        <v>4</v>
      </c>
      <c r="D1611" s="46" t="s">
        <v>114</v>
      </c>
      <c r="E1611" s="46" t="s">
        <v>115</v>
      </c>
      <c r="F1611" s="46" t="s">
        <v>41</v>
      </c>
    </row>
    <row r="1612" spans="1:6" x14ac:dyDescent="0.25">
      <c r="A1612" s="47">
        <v>44204.782622600003</v>
      </c>
      <c r="B1612" s="46" t="s">
        <v>107</v>
      </c>
      <c r="C1612" s="46" t="s">
        <v>4</v>
      </c>
      <c r="D1612" s="46" t="s">
        <v>114</v>
      </c>
      <c r="E1612" s="46" t="s">
        <v>115</v>
      </c>
      <c r="F1612" s="46" t="s">
        <v>41</v>
      </c>
    </row>
    <row r="1613" spans="1:6" x14ac:dyDescent="0.25">
      <c r="A1613" s="47">
        <v>66287.657368300002</v>
      </c>
      <c r="B1613" s="46" t="s">
        <v>107</v>
      </c>
      <c r="C1613" s="46" t="s">
        <v>5</v>
      </c>
      <c r="D1613" s="46" t="s">
        <v>114</v>
      </c>
      <c r="E1613" s="46" t="s">
        <v>115</v>
      </c>
      <c r="F1613" s="46" t="s">
        <v>41</v>
      </c>
    </row>
    <row r="1614" spans="1:6" x14ac:dyDescent="0.25">
      <c r="A1614" s="47">
        <v>115834.39399700001</v>
      </c>
      <c r="B1614" s="46" t="s">
        <v>107</v>
      </c>
      <c r="C1614" s="46" t="s">
        <v>5</v>
      </c>
      <c r="D1614" s="46" t="s">
        <v>114</v>
      </c>
      <c r="E1614" s="46" t="s">
        <v>115</v>
      </c>
      <c r="F1614" s="46" t="s">
        <v>41</v>
      </c>
    </row>
    <row r="1615" spans="1:6" x14ac:dyDescent="0.25">
      <c r="A1615" s="47">
        <v>214537.49836600001</v>
      </c>
      <c r="B1615" s="46" t="s">
        <v>107</v>
      </c>
      <c r="C1615" s="46" t="s">
        <v>5</v>
      </c>
      <c r="D1615" s="46" t="s">
        <v>114</v>
      </c>
      <c r="E1615" s="46" t="s">
        <v>115</v>
      </c>
      <c r="F1615" s="46" t="s">
        <v>41</v>
      </c>
    </row>
    <row r="1616" spans="1:6" x14ac:dyDescent="0.25">
      <c r="A1616" s="47">
        <v>598396.95335299999</v>
      </c>
      <c r="B1616" s="46" t="s">
        <v>107</v>
      </c>
      <c r="C1616" s="46" t="s">
        <v>5</v>
      </c>
      <c r="D1616" s="46" t="s">
        <v>114</v>
      </c>
      <c r="E1616" s="46" t="s">
        <v>115</v>
      </c>
      <c r="F1616" s="46" t="s">
        <v>41</v>
      </c>
    </row>
    <row r="1617" spans="1:6" x14ac:dyDescent="0.25">
      <c r="A1617" s="47">
        <v>23549.367957599999</v>
      </c>
      <c r="B1617" s="46" t="s">
        <v>107</v>
      </c>
      <c r="C1617" s="46" t="s">
        <v>5</v>
      </c>
      <c r="D1617" s="46" t="s">
        <v>114</v>
      </c>
      <c r="E1617" s="46" t="s">
        <v>115</v>
      </c>
      <c r="F1617" s="46" t="s">
        <v>41</v>
      </c>
    </row>
    <row r="1618" spans="1:6" x14ac:dyDescent="0.25">
      <c r="A1618" s="47">
        <v>193577.73704499999</v>
      </c>
      <c r="B1618" s="46" t="s">
        <v>107</v>
      </c>
      <c r="C1618" s="46" t="s">
        <v>5</v>
      </c>
      <c r="D1618" s="46" t="s">
        <v>114</v>
      </c>
      <c r="E1618" s="46" t="s">
        <v>115</v>
      </c>
      <c r="F1618" s="46" t="s">
        <v>41</v>
      </c>
    </row>
    <row r="1619" spans="1:6" x14ac:dyDescent="0.25">
      <c r="A1619" s="47">
        <v>7877.3047598499998</v>
      </c>
      <c r="B1619" s="46" t="s">
        <v>107</v>
      </c>
      <c r="C1619" s="46" t="s">
        <v>5</v>
      </c>
      <c r="D1619" s="46" t="s">
        <v>114</v>
      </c>
      <c r="E1619" s="46" t="s">
        <v>115</v>
      </c>
      <c r="F1619" s="46" t="s">
        <v>41</v>
      </c>
    </row>
    <row r="1620" spans="1:6" x14ac:dyDescent="0.25">
      <c r="A1620" s="47">
        <v>1674440.34454</v>
      </c>
      <c r="B1620" s="46" t="s">
        <v>107</v>
      </c>
      <c r="C1620" s="46" t="s">
        <v>5</v>
      </c>
      <c r="D1620" s="46" t="s">
        <v>114</v>
      </c>
      <c r="E1620" s="46" t="s">
        <v>115</v>
      </c>
      <c r="F1620" s="46" t="s">
        <v>41</v>
      </c>
    </row>
    <row r="1621" spans="1:6" x14ac:dyDescent="0.25">
      <c r="A1621" s="47">
        <v>85312.237077700003</v>
      </c>
      <c r="B1621" s="46" t="s">
        <v>107</v>
      </c>
      <c r="C1621" s="46" t="s">
        <v>5</v>
      </c>
      <c r="D1621" s="46" t="s">
        <v>114</v>
      </c>
      <c r="E1621" s="46" t="s">
        <v>115</v>
      </c>
      <c r="F1621" s="46" t="s">
        <v>41</v>
      </c>
    </row>
    <row r="1622" spans="1:6" x14ac:dyDescent="0.25">
      <c r="A1622" s="47">
        <v>2617969.2741100001</v>
      </c>
      <c r="B1622" s="46" t="s">
        <v>107</v>
      </c>
      <c r="C1622" s="46" t="s">
        <v>5</v>
      </c>
      <c r="D1622" s="46" t="s">
        <v>114</v>
      </c>
      <c r="E1622" s="46" t="s">
        <v>115</v>
      </c>
      <c r="F1622" s="46" t="s">
        <v>41</v>
      </c>
    </row>
    <row r="1623" spans="1:6" x14ac:dyDescent="0.25">
      <c r="A1623" s="47">
        <v>32310.942071500001</v>
      </c>
      <c r="B1623" s="46" t="s">
        <v>107</v>
      </c>
      <c r="C1623" s="46" t="s">
        <v>4</v>
      </c>
      <c r="D1623" s="46" t="s">
        <v>114</v>
      </c>
      <c r="E1623" s="46" t="s">
        <v>115</v>
      </c>
      <c r="F1623" s="46" t="s">
        <v>41</v>
      </c>
    </row>
    <row r="1624" spans="1:6" x14ac:dyDescent="0.25">
      <c r="A1624" s="47">
        <v>25316.336805499999</v>
      </c>
      <c r="B1624" s="46" t="s">
        <v>107</v>
      </c>
      <c r="C1624" s="46" t="s">
        <v>4</v>
      </c>
      <c r="D1624" s="46" t="s">
        <v>114</v>
      </c>
      <c r="E1624" s="46" t="s">
        <v>115</v>
      </c>
      <c r="F1624" s="46" t="s">
        <v>41</v>
      </c>
    </row>
    <row r="1625" spans="1:6" x14ac:dyDescent="0.25">
      <c r="A1625" s="47">
        <v>607500.02288099995</v>
      </c>
      <c r="B1625" s="46" t="s">
        <v>107</v>
      </c>
      <c r="C1625" s="46" t="s">
        <v>4</v>
      </c>
      <c r="D1625" s="46" t="s">
        <v>114</v>
      </c>
      <c r="E1625" s="46" t="s">
        <v>115</v>
      </c>
      <c r="F1625" s="46" t="s">
        <v>41</v>
      </c>
    </row>
    <row r="1626" spans="1:6" x14ac:dyDescent="0.25">
      <c r="A1626" s="47">
        <v>1422013.9910500001</v>
      </c>
      <c r="B1626" s="46" t="s">
        <v>107</v>
      </c>
      <c r="C1626" s="46" t="s">
        <v>4</v>
      </c>
      <c r="D1626" s="46" t="s">
        <v>114</v>
      </c>
      <c r="E1626" s="46" t="s">
        <v>115</v>
      </c>
      <c r="F1626" s="46" t="s">
        <v>41</v>
      </c>
    </row>
    <row r="1627" spans="1:6" x14ac:dyDescent="0.25">
      <c r="A1627" s="47">
        <v>1024226.27641</v>
      </c>
      <c r="B1627" s="46" t="s">
        <v>107</v>
      </c>
      <c r="C1627" s="46" t="s">
        <v>4</v>
      </c>
      <c r="D1627" s="46" t="s">
        <v>114</v>
      </c>
      <c r="E1627" s="46" t="s">
        <v>115</v>
      </c>
      <c r="F1627" s="46" t="s">
        <v>41</v>
      </c>
    </row>
    <row r="1628" spans="1:6" x14ac:dyDescent="0.25">
      <c r="A1628" s="47">
        <v>1156858.3077700001</v>
      </c>
      <c r="B1628" s="46" t="s">
        <v>107</v>
      </c>
      <c r="C1628" s="46" t="s">
        <v>4</v>
      </c>
      <c r="D1628" s="46" t="s">
        <v>114</v>
      </c>
      <c r="E1628" s="46" t="s">
        <v>115</v>
      </c>
      <c r="F1628" s="46" t="s">
        <v>41</v>
      </c>
    </row>
    <row r="1629" spans="1:6" x14ac:dyDescent="0.25">
      <c r="A1629" s="47">
        <v>31109.8669391</v>
      </c>
      <c r="B1629" s="46" t="s">
        <v>107</v>
      </c>
      <c r="C1629" s="46" t="s">
        <v>6</v>
      </c>
      <c r="D1629" s="46" t="s">
        <v>114</v>
      </c>
      <c r="E1629" s="46" t="s">
        <v>115</v>
      </c>
      <c r="F1629" s="46" t="s">
        <v>41</v>
      </c>
    </row>
    <row r="1630" spans="1:6" x14ac:dyDescent="0.25">
      <c r="A1630" s="47">
        <v>903331.20571100002</v>
      </c>
      <c r="B1630" s="46" t="s">
        <v>107</v>
      </c>
      <c r="C1630" s="46" t="s">
        <v>2</v>
      </c>
      <c r="D1630" s="46" t="s">
        <v>114</v>
      </c>
      <c r="E1630" s="46" t="s">
        <v>115</v>
      </c>
      <c r="F1630" s="46" t="s">
        <v>41</v>
      </c>
    </row>
    <row r="1631" spans="1:6" x14ac:dyDescent="0.25">
      <c r="A1631" s="47">
        <v>171788.69418200001</v>
      </c>
      <c r="B1631" s="46" t="s">
        <v>107</v>
      </c>
      <c r="C1631" s="46" t="s">
        <v>4</v>
      </c>
      <c r="D1631" s="46" t="s">
        <v>114</v>
      </c>
      <c r="E1631" s="46" t="s">
        <v>115</v>
      </c>
      <c r="F1631" s="46" t="s">
        <v>41</v>
      </c>
    </row>
    <row r="1632" spans="1:6" x14ac:dyDescent="0.25">
      <c r="A1632" s="47">
        <v>5976.0960838600004</v>
      </c>
      <c r="B1632" s="46" t="s">
        <v>107</v>
      </c>
      <c r="C1632" s="46" t="s">
        <v>4</v>
      </c>
      <c r="D1632" s="46" t="s">
        <v>114</v>
      </c>
      <c r="E1632" s="46" t="s">
        <v>115</v>
      </c>
      <c r="F1632" s="46" t="s">
        <v>41</v>
      </c>
    </row>
    <row r="1633" spans="1:6" x14ac:dyDescent="0.25">
      <c r="A1633" s="47">
        <v>51333.7679001</v>
      </c>
      <c r="B1633" s="46" t="s">
        <v>107</v>
      </c>
      <c r="C1633" s="46" t="s">
        <v>4</v>
      </c>
      <c r="D1633" s="46" t="s">
        <v>114</v>
      </c>
      <c r="E1633" s="46" t="s">
        <v>115</v>
      </c>
      <c r="F1633" s="46" t="s">
        <v>41</v>
      </c>
    </row>
    <row r="1634" spans="1:6" x14ac:dyDescent="0.25">
      <c r="A1634" s="47">
        <v>1377169.2779399999</v>
      </c>
      <c r="B1634" s="46" t="s">
        <v>107</v>
      </c>
      <c r="C1634" s="46" t="s">
        <v>1</v>
      </c>
      <c r="D1634" s="46" t="s">
        <v>114</v>
      </c>
      <c r="E1634" s="46" t="s">
        <v>115</v>
      </c>
      <c r="F1634" s="46" t="s">
        <v>41</v>
      </c>
    </row>
    <row r="1635" spans="1:6" x14ac:dyDescent="0.25">
      <c r="A1635" s="47">
        <v>47211.404138500002</v>
      </c>
      <c r="B1635" s="46" t="s">
        <v>107</v>
      </c>
      <c r="C1635" s="46" t="s">
        <v>5</v>
      </c>
      <c r="D1635" s="46" t="s">
        <v>114</v>
      </c>
      <c r="E1635" s="46" t="s">
        <v>115</v>
      </c>
      <c r="F1635" s="46" t="s">
        <v>41</v>
      </c>
    </row>
    <row r="1636" spans="1:6" x14ac:dyDescent="0.25">
      <c r="A1636" s="47">
        <v>10749.031038900001</v>
      </c>
      <c r="B1636" s="46" t="s">
        <v>107</v>
      </c>
      <c r="C1636" s="46" t="s">
        <v>5</v>
      </c>
      <c r="D1636" s="46" t="s">
        <v>114</v>
      </c>
      <c r="E1636" s="46" t="s">
        <v>115</v>
      </c>
      <c r="F1636" s="46" t="s">
        <v>41</v>
      </c>
    </row>
    <row r="1637" spans="1:6" x14ac:dyDescent="0.25">
      <c r="A1637" s="47">
        <v>73009.152805000005</v>
      </c>
      <c r="B1637" s="46" t="s">
        <v>107</v>
      </c>
      <c r="C1637" s="46" t="s">
        <v>12</v>
      </c>
      <c r="D1637" s="46" t="s">
        <v>114</v>
      </c>
      <c r="E1637" s="46" t="s">
        <v>115</v>
      </c>
      <c r="F1637" s="46" t="s">
        <v>41</v>
      </c>
    </row>
    <row r="1638" spans="1:6" x14ac:dyDescent="0.25">
      <c r="A1638" s="47">
        <v>17281.631971899998</v>
      </c>
      <c r="B1638" s="46" t="s">
        <v>107</v>
      </c>
      <c r="C1638" s="46" t="s">
        <v>10</v>
      </c>
      <c r="D1638" s="46" t="s">
        <v>114</v>
      </c>
      <c r="E1638" s="46" t="s">
        <v>115</v>
      </c>
      <c r="F1638" s="46" t="s">
        <v>41</v>
      </c>
    </row>
    <row r="1639" spans="1:6" x14ac:dyDescent="0.25">
      <c r="A1639" s="47">
        <v>11625.325820399999</v>
      </c>
      <c r="B1639" s="46" t="s">
        <v>107</v>
      </c>
      <c r="C1639" s="46" t="s">
        <v>14</v>
      </c>
      <c r="D1639" s="46" t="s">
        <v>114</v>
      </c>
      <c r="E1639" s="46" t="s">
        <v>115</v>
      </c>
      <c r="F1639" s="46" t="s">
        <v>41</v>
      </c>
    </row>
    <row r="1640" spans="1:6" x14ac:dyDescent="0.25">
      <c r="A1640" s="47">
        <v>8917.1118462899994</v>
      </c>
      <c r="B1640" s="46" t="s">
        <v>107</v>
      </c>
      <c r="C1640" s="46" t="s">
        <v>14</v>
      </c>
      <c r="D1640" s="46" t="s">
        <v>114</v>
      </c>
      <c r="E1640" s="46" t="s">
        <v>115</v>
      </c>
      <c r="F1640" s="46" t="s">
        <v>41</v>
      </c>
    </row>
    <row r="1641" spans="1:6" x14ac:dyDescent="0.25">
      <c r="A1641" s="47">
        <v>3852.0060681300001</v>
      </c>
      <c r="B1641" s="46" t="s">
        <v>107</v>
      </c>
      <c r="C1641" s="46" t="s">
        <v>14</v>
      </c>
      <c r="D1641" s="46" t="s">
        <v>114</v>
      </c>
      <c r="E1641" s="46" t="s">
        <v>115</v>
      </c>
      <c r="F1641" s="46" t="s">
        <v>41</v>
      </c>
    </row>
    <row r="1642" spans="1:6" x14ac:dyDescent="0.25">
      <c r="A1642" s="47">
        <v>2921.0034624499999</v>
      </c>
      <c r="B1642" s="46" t="s">
        <v>107</v>
      </c>
      <c r="C1642" s="46" t="s">
        <v>14</v>
      </c>
      <c r="D1642" s="46" t="s">
        <v>114</v>
      </c>
      <c r="E1642" s="46" t="s">
        <v>115</v>
      </c>
      <c r="F1642" s="46" t="s">
        <v>41</v>
      </c>
    </row>
    <row r="1643" spans="1:6" x14ac:dyDescent="0.25">
      <c r="A1643" s="47">
        <v>6321.6043333799998</v>
      </c>
      <c r="B1643" s="46" t="s">
        <v>107</v>
      </c>
      <c r="C1643" s="46" t="s">
        <v>14</v>
      </c>
      <c r="D1643" s="46" t="s">
        <v>114</v>
      </c>
      <c r="E1643" s="46" t="s">
        <v>115</v>
      </c>
      <c r="F1643" s="46" t="s">
        <v>41</v>
      </c>
    </row>
    <row r="1644" spans="1:6" x14ac:dyDescent="0.25">
      <c r="A1644" s="47">
        <v>23398.320933700001</v>
      </c>
      <c r="B1644" s="46" t="s">
        <v>107</v>
      </c>
      <c r="C1644" s="46" t="s">
        <v>14</v>
      </c>
      <c r="D1644" s="46" t="s">
        <v>114</v>
      </c>
      <c r="E1644" s="46" t="s">
        <v>115</v>
      </c>
      <c r="F1644" s="46" t="s">
        <v>41</v>
      </c>
    </row>
    <row r="1645" spans="1:6" x14ac:dyDescent="0.25">
      <c r="A1645" s="47">
        <v>13174.5939284</v>
      </c>
      <c r="B1645" s="46" t="s">
        <v>107</v>
      </c>
      <c r="C1645" s="46" t="s">
        <v>14</v>
      </c>
      <c r="D1645" s="46" t="s">
        <v>114</v>
      </c>
      <c r="E1645" s="46" t="s">
        <v>115</v>
      </c>
      <c r="F1645" s="46" t="s">
        <v>41</v>
      </c>
    </row>
    <row r="1646" spans="1:6" x14ac:dyDescent="0.25">
      <c r="A1646" s="47">
        <v>4168.8539636599999</v>
      </c>
      <c r="B1646" s="46" t="s">
        <v>107</v>
      </c>
      <c r="C1646" s="46" t="s">
        <v>14</v>
      </c>
      <c r="D1646" s="46" t="s">
        <v>114</v>
      </c>
      <c r="E1646" s="46" t="s">
        <v>115</v>
      </c>
      <c r="F1646" s="46" t="s">
        <v>41</v>
      </c>
    </row>
    <row r="1647" spans="1:6" x14ac:dyDescent="0.25">
      <c r="A1647" s="47">
        <v>19483.0572875</v>
      </c>
      <c r="B1647" s="46" t="s">
        <v>107</v>
      </c>
      <c r="C1647" s="46" t="s">
        <v>5</v>
      </c>
      <c r="D1647" s="46" t="s">
        <v>114</v>
      </c>
      <c r="E1647" s="46" t="s">
        <v>115</v>
      </c>
      <c r="F1647" s="46" t="s">
        <v>41</v>
      </c>
    </row>
    <row r="1648" spans="1:6" x14ac:dyDescent="0.25">
      <c r="A1648" s="47">
        <v>15950.525667100001</v>
      </c>
      <c r="B1648" s="46" t="s">
        <v>107</v>
      </c>
      <c r="C1648" s="46" t="s">
        <v>4</v>
      </c>
      <c r="D1648" s="46" t="s">
        <v>114</v>
      </c>
      <c r="E1648" s="46" t="s">
        <v>115</v>
      </c>
      <c r="F1648" s="46" t="s">
        <v>41</v>
      </c>
    </row>
    <row r="1649" spans="1:6" x14ac:dyDescent="0.25">
      <c r="A1649" s="47">
        <v>8202.8325503100004</v>
      </c>
      <c r="B1649" s="46" t="s">
        <v>107</v>
      </c>
      <c r="C1649" s="46" t="s">
        <v>4</v>
      </c>
      <c r="D1649" s="46" t="s">
        <v>114</v>
      </c>
      <c r="E1649" s="46" t="s">
        <v>115</v>
      </c>
      <c r="F1649" s="46" t="s">
        <v>41</v>
      </c>
    </row>
    <row r="1650" spans="1:6" x14ac:dyDescent="0.25">
      <c r="A1650" s="47">
        <v>1954856.4892500001</v>
      </c>
      <c r="B1650" s="46" t="s">
        <v>107</v>
      </c>
      <c r="C1650" s="46" t="s">
        <v>4</v>
      </c>
      <c r="D1650" s="46" t="s">
        <v>114</v>
      </c>
      <c r="E1650" s="46" t="s">
        <v>115</v>
      </c>
      <c r="F1650" s="46" t="s">
        <v>41</v>
      </c>
    </row>
    <row r="1651" spans="1:6" x14ac:dyDescent="0.25">
      <c r="A1651" s="47">
        <v>32752.565424600001</v>
      </c>
      <c r="B1651" s="46" t="s">
        <v>107</v>
      </c>
      <c r="C1651" s="46" t="s">
        <v>4</v>
      </c>
      <c r="D1651" s="46" t="s">
        <v>114</v>
      </c>
      <c r="E1651" s="46" t="s">
        <v>115</v>
      </c>
      <c r="F1651" s="46" t="s">
        <v>41</v>
      </c>
    </row>
    <row r="1652" spans="1:6" x14ac:dyDescent="0.25">
      <c r="A1652" s="47">
        <v>515146.55044999998</v>
      </c>
      <c r="B1652" s="46" t="s">
        <v>107</v>
      </c>
      <c r="C1652" s="46" t="s">
        <v>4</v>
      </c>
      <c r="D1652" s="46" t="s">
        <v>114</v>
      </c>
      <c r="E1652" s="46" t="s">
        <v>115</v>
      </c>
      <c r="F1652" s="46" t="s">
        <v>41</v>
      </c>
    </row>
    <row r="1653" spans="1:6" x14ac:dyDescent="0.25">
      <c r="A1653" s="47">
        <v>25529.006408599998</v>
      </c>
      <c r="B1653" s="46" t="s">
        <v>107</v>
      </c>
      <c r="C1653" s="46" t="s">
        <v>1</v>
      </c>
      <c r="D1653" s="46" t="s">
        <v>114</v>
      </c>
      <c r="E1653" s="46" t="s">
        <v>115</v>
      </c>
      <c r="F1653" s="46" t="s">
        <v>41</v>
      </c>
    </row>
    <row r="1654" spans="1:6" x14ac:dyDescent="0.25">
      <c r="A1654" s="47">
        <v>91827.250742999997</v>
      </c>
      <c r="B1654" s="46" t="s">
        <v>107</v>
      </c>
      <c r="C1654" s="46" t="s">
        <v>5</v>
      </c>
      <c r="D1654" s="46" t="s">
        <v>114</v>
      </c>
      <c r="E1654" s="46" t="s">
        <v>115</v>
      </c>
      <c r="F1654" s="46" t="s">
        <v>41</v>
      </c>
    </row>
    <row r="1655" spans="1:6" x14ac:dyDescent="0.25">
      <c r="A1655" s="47">
        <v>4396.2294228299997</v>
      </c>
      <c r="B1655" s="46" t="s">
        <v>107</v>
      </c>
      <c r="C1655" s="46" t="s">
        <v>5</v>
      </c>
      <c r="D1655" s="46" t="s">
        <v>114</v>
      </c>
      <c r="E1655" s="46" t="s">
        <v>115</v>
      </c>
      <c r="F1655" s="46" t="s">
        <v>41</v>
      </c>
    </row>
    <row r="1656" spans="1:6" x14ac:dyDescent="0.25">
      <c r="A1656" s="47">
        <v>3225.3077400500001</v>
      </c>
      <c r="B1656" s="46" t="s">
        <v>107</v>
      </c>
      <c r="C1656" s="46" t="s">
        <v>5</v>
      </c>
      <c r="D1656" s="46" t="s">
        <v>114</v>
      </c>
      <c r="E1656" s="46" t="s">
        <v>115</v>
      </c>
      <c r="F1656" s="46" t="s">
        <v>41</v>
      </c>
    </row>
    <row r="1657" spans="1:6" x14ac:dyDescent="0.25">
      <c r="A1657" s="47">
        <v>2994.7931298200001</v>
      </c>
      <c r="B1657" s="46" t="s">
        <v>107</v>
      </c>
      <c r="C1657" s="46" t="s">
        <v>5</v>
      </c>
      <c r="D1657" s="46" t="s">
        <v>114</v>
      </c>
      <c r="E1657" s="46" t="s">
        <v>115</v>
      </c>
      <c r="F1657" s="46" t="s">
        <v>41</v>
      </c>
    </row>
    <row r="1658" spans="1:6" x14ac:dyDescent="0.25">
      <c r="A1658" s="47">
        <v>32663.3656247</v>
      </c>
      <c r="B1658" s="46" t="s">
        <v>107</v>
      </c>
      <c r="C1658" s="46" t="s">
        <v>5</v>
      </c>
      <c r="D1658" s="46" t="s">
        <v>114</v>
      </c>
      <c r="E1658" s="46" t="s">
        <v>115</v>
      </c>
      <c r="F1658" s="46" t="s">
        <v>41</v>
      </c>
    </row>
    <row r="1659" spans="1:6" x14ac:dyDescent="0.25">
      <c r="A1659" s="47">
        <v>1635.0218645800001</v>
      </c>
      <c r="B1659" s="46" t="s">
        <v>107</v>
      </c>
      <c r="C1659" s="46" t="s">
        <v>5</v>
      </c>
      <c r="D1659" s="46" t="s">
        <v>114</v>
      </c>
      <c r="E1659" s="46" t="s">
        <v>115</v>
      </c>
      <c r="F1659" s="46" t="s">
        <v>41</v>
      </c>
    </row>
    <row r="1660" spans="1:6" x14ac:dyDescent="0.25">
      <c r="A1660" s="47">
        <v>7335.01278215</v>
      </c>
      <c r="B1660" s="46" t="s">
        <v>107</v>
      </c>
      <c r="C1660" s="46" t="s">
        <v>5</v>
      </c>
      <c r="D1660" s="46" t="s">
        <v>114</v>
      </c>
      <c r="E1660" s="46" t="s">
        <v>115</v>
      </c>
      <c r="F1660" s="46" t="s">
        <v>41</v>
      </c>
    </row>
    <row r="1661" spans="1:6" x14ac:dyDescent="0.25">
      <c r="A1661" s="47">
        <v>13104.003793600001</v>
      </c>
      <c r="B1661" s="46" t="s">
        <v>107</v>
      </c>
      <c r="C1661" s="46" t="s">
        <v>5</v>
      </c>
      <c r="D1661" s="46" t="s">
        <v>114</v>
      </c>
      <c r="E1661" s="46" t="s">
        <v>115</v>
      </c>
      <c r="F1661" s="46" t="s">
        <v>41</v>
      </c>
    </row>
    <row r="1662" spans="1:6" x14ac:dyDescent="0.25">
      <c r="A1662" s="47">
        <v>23726.755201100001</v>
      </c>
      <c r="B1662" s="46" t="s">
        <v>107</v>
      </c>
      <c r="C1662" s="46" t="s">
        <v>5</v>
      </c>
      <c r="D1662" s="46" t="s">
        <v>114</v>
      </c>
      <c r="E1662" s="46" t="s">
        <v>115</v>
      </c>
      <c r="F1662" s="46" t="s">
        <v>41</v>
      </c>
    </row>
    <row r="1663" spans="1:6" x14ac:dyDescent="0.25">
      <c r="A1663" s="47">
        <v>75626.485308699994</v>
      </c>
      <c r="B1663" s="46" t="s">
        <v>107</v>
      </c>
      <c r="C1663" s="46" t="s">
        <v>5</v>
      </c>
      <c r="D1663" s="46" t="s">
        <v>114</v>
      </c>
      <c r="E1663" s="46" t="s">
        <v>115</v>
      </c>
      <c r="F1663" s="46" t="s">
        <v>41</v>
      </c>
    </row>
    <row r="1664" spans="1:6" x14ac:dyDescent="0.25">
      <c r="A1664" s="47">
        <v>8937.6569515499996</v>
      </c>
      <c r="B1664" s="46" t="s">
        <v>107</v>
      </c>
      <c r="C1664" s="46" t="s">
        <v>5</v>
      </c>
      <c r="D1664" s="46" t="s">
        <v>114</v>
      </c>
      <c r="E1664" s="46" t="s">
        <v>115</v>
      </c>
      <c r="F1664" s="46" t="s">
        <v>41</v>
      </c>
    </row>
    <row r="1665" spans="1:6" x14ac:dyDescent="0.25">
      <c r="A1665" s="47">
        <v>14834.9841235</v>
      </c>
      <c r="B1665" s="46" t="s">
        <v>107</v>
      </c>
      <c r="C1665" s="46" t="s">
        <v>1</v>
      </c>
      <c r="D1665" s="46" t="s">
        <v>114</v>
      </c>
      <c r="E1665" s="46" t="s">
        <v>115</v>
      </c>
      <c r="F1665" s="46" t="s">
        <v>41</v>
      </c>
    </row>
    <row r="1666" spans="1:6" x14ac:dyDescent="0.25">
      <c r="A1666" s="47">
        <v>18167.801660599998</v>
      </c>
      <c r="B1666" s="46" t="s">
        <v>107</v>
      </c>
      <c r="C1666" s="46" t="s">
        <v>4</v>
      </c>
      <c r="D1666" s="46" t="s">
        <v>114</v>
      </c>
      <c r="E1666" s="46" t="s">
        <v>115</v>
      </c>
      <c r="F1666" s="46" t="s">
        <v>41</v>
      </c>
    </row>
    <row r="1667" spans="1:6" x14ac:dyDescent="0.25">
      <c r="A1667" s="47">
        <v>287.28089481500001</v>
      </c>
      <c r="B1667" s="46" t="s">
        <v>107</v>
      </c>
      <c r="C1667" s="46" t="s">
        <v>4</v>
      </c>
      <c r="D1667" s="46" t="s">
        <v>114</v>
      </c>
      <c r="E1667" s="46" t="s">
        <v>115</v>
      </c>
      <c r="F1667" s="46" t="s">
        <v>41</v>
      </c>
    </row>
    <row r="1668" spans="1:6" x14ac:dyDescent="0.25">
      <c r="A1668" s="47">
        <v>1817.8801505399999</v>
      </c>
      <c r="B1668" s="46" t="s">
        <v>107</v>
      </c>
      <c r="C1668" s="46" t="s">
        <v>4</v>
      </c>
      <c r="D1668" s="46" t="s">
        <v>114</v>
      </c>
      <c r="E1668" s="46" t="s">
        <v>115</v>
      </c>
      <c r="F1668" s="46" t="s">
        <v>41</v>
      </c>
    </row>
    <row r="1669" spans="1:6" x14ac:dyDescent="0.25">
      <c r="A1669" s="47">
        <v>2239.3701242000002</v>
      </c>
      <c r="B1669" s="46" t="s">
        <v>107</v>
      </c>
      <c r="C1669" s="46" t="s">
        <v>4</v>
      </c>
      <c r="D1669" s="46" t="s">
        <v>114</v>
      </c>
      <c r="E1669" s="46" t="s">
        <v>115</v>
      </c>
      <c r="F1669" s="46" t="s">
        <v>41</v>
      </c>
    </row>
    <row r="1670" spans="1:6" x14ac:dyDescent="0.25">
      <c r="A1670" s="47">
        <v>2267.6231125099998</v>
      </c>
      <c r="B1670" s="46" t="s">
        <v>107</v>
      </c>
      <c r="C1670" s="46" t="s">
        <v>4</v>
      </c>
      <c r="D1670" s="46" t="s">
        <v>114</v>
      </c>
      <c r="E1670" s="46" t="s">
        <v>115</v>
      </c>
      <c r="F1670" s="46" t="s">
        <v>41</v>
      </c>
    </row>
    <row r="1671" spans="1:6" x14ac:dyDescent="0.25">
      <c r="A1671" s="47">
        <v>12254.1219979</v>
      </c>
      <c r="B1671" s="46" t="s">
        <v>107</v>
      </c>
      <c r="C1671" s="46" t="s">
        <v>14</v>
      </c>
      <c r="D1671" s="46" t="s">
        <v>114</v>
      </c>
      <c r="E1671" s="46" t="s">
        <v>115</v>
      </c>
      <c r="F1671" s="46" t="s">
        <v>41</v>
      </c>
    </row>
    <row r="1672" spans="1:6" x14ac:dyDescent="0.25">
      <c r="A1672" s="47">
        <v>74890.472498799994</v>
      </c>
      <c r="B1672" s="46" t="s">
        <v>107</v>
      </c>
      <c r="C1672" s="46" t="s">
        <v>15</v>
      </c>
      <c r="D1672" s="46" t="s">
        <v>114</v>
      </c>
      <c r="E1672" s="46" t="s">
        <v>115</v>
      </c>
      <c r="F1672" s="46" t="s">
        <v>40</v>
      </c>
    </row>
    <row r="1673" spans="1:6" x14ac:dyDescent="0.25">
      <c r="A1673" s="47">
        <v>68083.541848399997</v>
      </c>
      <c r="B1673" s="46" t="s">
        <v>107</v>
      </c>
      <c r="C1673" s="46" t="s">
        <v>15</v>
      </c>
      <c r="D1673" s="46" t="s">
        <v>114</v>
      </c>
      <c r="E1673" s="46" t="s">
        <v>115</v>
      </c>
      <c r="F1673" s="46" t="s">
        <v>40</v>
      </c>
    </row>
    <row r="1674" spans="1:6" x14ac:dyDescent="0.25">
      <c r="A1674" s="47">
        <v>33236.609372200001</v>
      </c>
      <c r="B1674" s="46" t="s">
        <v>107</v>
      </c>
      <c r="C1674" s="46" t="s">
        <v>5</v>
      </c>
      <c r="D1674" s="46" t="s">
        <v>114</v>
      </c>
      <c r="E1674" s="46" t="s">
        <v>115</v>
      </c>
      <c r="F1674" s="46" t="s">
        <v>40</v>
      </c>
    </row>
    <row r="1675" spans="1:6" x14ac:dyDescent="0.25">
      <c r="A1675" s="47">
        <v>13261.439261</v>
      </c>
      <c r="B1675" s="46" t="s">
        <v>107</v>
      </c>
      <c r="C1675" s="46" t="s">
        <v>4</v>
      </c>
      <c r="D1675" s="46" t="s">
        <v>114</v>
      </c>
      <c r="E1675" s="46" t="s">
        <v>115</v>
      </c>
      <c r="F1675" s="46" t="s">
        <v>40</v>
      </c>
    </row>
    <row r="1676" spans="1:6" x14ac:dyDescent="0.25">
      <c r="A1676" s="47">
        <v>78435.137565900004</v>
      </c>
      <c r="B1676" s="46" t="s">
        <v>107</v>
      </c>
      <c r="C1676" s="46" t="s">
        <v>5</v>
      </c>
      <c r="D1676" s="46" t="s">
        <v>114</v>
      </c>
      <c r="E1676" s="46" t="s">
        <v>115</v>
      </c>
      <c r="F1676" s="46" t="s">
        <v>40</v>
      </c>
    </row>
    <row r="1677" spans="1:6" x14ac:dyDescent="0.25">
      <c r="A1677" s="47">
        <v>19351.500584400001</v>
      </c>
      <c r="B1677" s="46" t="s">
        <v>107</v>
      </c>
      <c r="C1677" s="46" t="s">
        <v>4</v>
      </c>
      <c r="D1677" s="46" t="s">
        <v>114</v>
      </c>
      <c r="E1677" s="46" t="s">
        <v>115</v>
      </c>
      <c r="F1677" s="46" t="s">
        <v>40</v>
      </c>
    </row>
    <row r="1678" spans="1:6" x14ac:dyDescent="0.25">
      <c r="A1678" s="47">
        <v>29974.669334300001</v>
      </c>
      <c r="B1678" s="46" t="s">
        <v>107</v>
      </c>
      <c r="C1678" s="46" t="s">
        <v>4</v>
      </c>
      <c r="D1678" s="46" t="s">
        <v>114</v>
      </c>
      <c r="E1678" s="46" t="s">
        <v>115</v>
      </c>
      <c r="F1678" s="46" t="s">
        <v>40</v>
      </c>
    </row>
    <row r="1679" spans="1:6" x14ac:dyDescent="0.25">
      <c r="A1679" s="47">
        <v>23388.873277899998</v>
      </c>
      <c r="B1679" s="46" t="s">
        <v>107</v>
      </c>
      <c r="C1679" s="46" t="s">
        <v>4</v>
      </c>
      <c r="D1679" s="46" t="s">
        <v>114</v>
      </c>
      <c r="E1679" s="46" t="s">
        <v>115</v>
      </c>
      <c r="F1679" s="46" t="s">
        <v>40</v>
      </c>
    </row>
    <row r="1680" spans="1:6" x14ac:dyDescent="0.25">
      <c r="A1680" s="47">
        <v>103917.106302</v>
      </c>
      <c r="B1680" s="46" t="s">
        <v>107</v>
      </c>
      <c r="C1680" s="46" t="s">
        <v>4</v>
      </c>
      <c r="D1680" s="46" t="s">
        <v>114</v>
      </c>
      <c r="E1680" s="46" t="s">
        <v>115</v>
      </c>
      <c r="F1680" s="46" t="s">
        <v>40</v>
      </c>
    </row>
    <row r="1681" spans="1:6" x14ac:dyDescent="0.25">
      <c r="A1681" s="47">
        <v>1000485.0702</v>
      </c>
      <c r="B1681" s="46" t="s">
        <v>107</v>
      </c>
      <c r="C1681" s="46" t="s">
        <v>4</v>
      </c>
      <c r="D1681" s="46" t="s">
        <v>114</v>
      </c>
      <c r="E1681" s="46" t="s">
        <v>115</v>
      </c>
      <c r="F1681" s="46" t="s">
        <v>40</v>
      </c>
    </row>
    <row r="1682" spans="1:6" x14ac:dyDescent="0.25">
      <c r="A1682" s="47">
        <v>63818.762049700003</v>
      </c>
      <c r="B1682" s="46" t="s">
        <v>107</v>
      </c>
      <c r="C1682" s="46" t="s">
        <v>4</v>
      </c>
      <c r="D1682" s="46" t="s">
        <v>114</v>
      </c>
      <c r="E1682" s="46" t="s">
        <v>115</v>
      </c>
      <c r="F1682" s="46" t="s">
        <v>40</v>
      </c>
    </row>
    <row r="1683" spans="1:6" x14ac:dyDescent="0.25">
      <c r="A1683" s="47">
        <v>15218.1002166</v>
      </c>
      <c r="B1683" s="46" t="s">
        <v>107</v>
      </c>
      <c r="C1683" s="46" t="s">
        <v>4</v>
      </c>
      <c r="D1683" s="46" t="s">
        <v>114</v>
      </c>
      <c r="E1683" s="46" t="s">
        <v>115</v>
      </c>
      <c r="F1683" s="46" t="s">
        <v>40</v>
      </c>
    </row>
    <row r="1684" spans="1:6" x14ac:dyDescent="0.25">
      <c r="A1684" s="47">
        <v>119811.98085399999</v>
      </c>
      <c r="B1684" s="46" t="s">
        <v>107</v>
      </c>
      <c r="C1684" s="46" t="s">
        <v>4</v>
      </c>
      <c r="D1684" s="46" t="s">
        <v>114</v>
      </c>
      <c r="E1684" s="46" t="s">
        <v>115</v>
      </c>
      <c r="F1684" s="46" t="s">
        <v>40</v>
      </c>
    </row>
    <row r="1685" spans="1:6" x14ac:dyDescent="0.25">
      <c r="A1685" s="47">
        <v>84836.295111900006</v>
      </c>
      <c r="B1685" s="46" t="s">
        <v>107</v>
      </c>
      <c r="C1685" s="46" t="s">
        <v>4</v>
      </c>
      <c r="D1685" s="46" t="s">
        <v>114</v>
      </c>
      <c r="E1685" s="46" t="s">
        <v>115</v>
      </c>
      <c r="F1685" s="46" t="s">
        <v>40</v>
      </c>
    </row>
    <row r="1686" spans="1:6" x14ac:dyDescent="0.25">
      <c r="A1686" s="47">
        <v>1383881.9061799999</v>
      </c>
      <c r="B1686" s="46" t="s">
        <v>107</v>
      </c>
      <c r="C1686" s="46" t="s">
        <v>4</v>
      </c>
      <c r="D1686" s="46" t="s">
        <v>114</v>
      </c>
      <c r="E1686" s="46" t="s">
        <v>115</v>
      </c>
      <c r="F1686" s="46" t="s">
        <v>40</v>
      </c>
    </row>
    <row r="1687" spans="1:6" x14ac:dyDescent="0.25">
      <c r="A1687" s="47">
        <v>271499.10495000001</v>
      </c>
      <c r="B1687" s="46" t="s">
        <v>107</v>
      </c>
      <c r="C1687" s="46" t="s">
        <v>4</v>
      </c>
      <c r="D1687" s="46" t="s">
        <v>114</v>
      </c>
      <c r="E1687" s="46" t="s">
        <v>115</v>
      </c>
      <c r="F1687" s="46" t="s">
        <v>40</v>
      </c>
    </row>
    <row r="1688" spans="1:6" x14ac:dyDescent="0.25">
      <c r="A1688" s="47">
        <v>3203837.7491600001</v>
      </c>
      <c r="B1688" s="46" t="s">
        <v>107</v>
      </c>
      <c r="C1688" s="46" t="s">
        <v>4</v>
      </c>
      <c r="D1688" s="46" t="s">
        <v>114</v>
      </c>
      <c r="E1688" s="46" t="s">
        <v>115</v>
      </c>
      <c r="F1688" s="46" t="s">
        <v>40</v>
      </c>
    </row>
    <row r="1689" spans="1:6" x14ac:dyDescent="0.25">
      <c r="A1689" s="47">
        <v>126777.692276</v>
      </c>
      <c r="B1689" s="46" t="s">
        <v>107</v>
      </c>
      <c r="C1689" s="46" t="s">
        <v>4</v>
      </c>
      <c r="D1689" s="46" t="s">
        <v>114</v>
      </c>
      <c r="E1689" s="46" t="s">
        <v>115</v>
      </c>
      <c r="F1689" s="46" t="s">
        <v>40</v>
      </c>
    </row>
    <row r="1690" spans="1:6" x14ac:dyDescent="0.25">
      <c r="A1690" s="47">
        <v>13492.558418099999</v>
      </c>
      <c r="B1690" s="46" t="s">
        <v>107</v>
      </c>
      <c r="C1690" s="46" t="s">
        <v>4</v>
      </c>
      <c r="D1690" s="46" t="s">
        <v>114</v>
      </c>
      <c r="E1690" s="46" t="s">
        <v>115</v>
      </c>
      <c r="F1690" s="46" t="s">
        <v>40</v>
      </c>
    </row>
    <row r="1691" spans="1:6" x14ac:dyDescent="0.25">
      <c r="A1691" s="47">
        <v>104735.45537900001</v>
      </c>
      <c r="B1691" s="46" t="s">
        <v>107</v>
      </c>
      <c r="C1691" s="46" t="s">
        <v>4</v>
      </c>
      <c r="D1691" s="46" t="s">
        <v>114</v>
      </c>
      <c r="E1691" s="46" t="s">
        <v>115</v>
      </c>
      <c r="F1691" s="46" t="s">
        <v>40</v>
      </c>
    </row>
    <row r="1692" spans="1:6" x14ac:dyDescent="0.25">
      <c r="A1692" s="47">
        <v>8444.5146110900005</v>
      </c>
      <c r="B1692" s="46" t="s">
        <v>107</v>
      </c>
      <c r="C1692" s="46" t="s">
        <v>4</v>
      </c>
      <c r="D1692" s="46" t="s">
        <v>114</v>
      </c>
      <c r="E1692" s="46" t="s">
        <v>115</v>
      </c>
      <c r="F1692" s="46" t="s">
        <v>40</v>
      </c>
    </row>
    <row r="1693" spans="1:6" x14ac:dyDescent="0.25">
      <c r="A1693" s="47">
        <v>1583776.3916799999</v>
      </c>
      <c r="B1693" s="46" t="s">
        <v>107</v>
      </c>
      <c r="C1693" s="46" t="s">
        <v>6</v>
      </c>
      <c r="D1693" s="46" t="s">
        <v>114</v>
      </c>
      <c r="E1693" s="46" t="s">
        <v>115</v>
      </c>
      <c r="F1693" s="46" t="s">
        <v>40</v>
      </c>
    </row>
    <row r="1694" spans="1:6" x14ac:dyDescent="0.25">
      <c r="A1694" s="47">
        <v>9194.4319161700005</v>
      </c>
      <c r="B1694" s="46" t="s">
        <v>107</v>
      </c>
      <c r="C1694" s="46" t="s">
        <v>4</v>
      </c>
      <c r="D1694" s="46" t="s">
        <v>114</v>
      </c>
      <c r="E1694" s="46" t="s">
        <v>115</v>
      </c>
      <c r="F1694" s="46" t="s">
        <v>40</v>
      </c>
    </row>
    <row r="1695" spans="1:6" x14ac:dyDescent="0.25">
      <c r="A1695" s="47">
        <v>524102.08237299998</v>
      </c>
      <c r="B1695" s="46" t="s">
        <v>107</v>
      </c>
      <c r="C1695" s="46" t="s">
        <v>5</v>
      </c>
      <c r="D1695" s="46" t="s">
        <v>114</v>
      </c>
      <c r="E1695" s="46" t="s">
        <v>115</v>
      </c>
      <c r="F1695" s="46" t="s">
        <v>40</v>
      </c>
    </row>
    <row r="1696" spans="1:6" x14ac:dyDescent="0.25">
      <c r="A1696" s="47">
        <v>129872.09110200001</v>
      </c>
      <c r="B1696" s="46" t="s">
        <v>107</v>
      </c>
      <c r="C1696" s="46" t="s">
        <v>4</v>
      </c>
      <c r="D1696" s="46" t="s">
        <v>114</v>
      </c>
      <c r="E1696" s="46" t="s">
        <v>115</v>
      </c>
      <c r="F1696" s="46" t="s">
        <v>40</v>
      </c>
    </row>
    <row r="1697" spans="1:6" x14ac:dyDescent="0.25">
      <c r="A1697" s="47">
        <v>4158.9751636499996</v>
      </c>
      <c r="B1697" s="46" t="s">
        <v>107</v>
      </c>
      <c r="C1697" s="46" t="s">
        <v>4</v>
      </c>
      <c r="D1697" s="46" t="s">
        <v>114</v>
      </c>
      <c r="E1697" s="46" t="s">
        <v>115</v>
      </c>
      <c r="F1697" s="46" t="s">
        <v>40</v>
      </c>
    </row>
    <row r="1698" spans="1:6" x14ac:dyDescent="0.25">
      <c r="A1698" s="47">
        <v>12781.6749423</v>
      </c>
      <c r="B1698" s="46" t="s">
        <v>107</v>
      </c>
      <c r="C1698" s="46" t="s">
        <v>4</v>
      </c>
      <c r="D1698" s="46" t="s">
        <v>114</v>
      </c>
      <c r="E1698" s="46" t="s">
        <v>115</v>
      </c>
      <c r="F1698" s="46" t="s">
        <v>40</v>
      </c>
    </row>
    <row r="1699" spans="1:6" x14ac:dyDescent="0.25">
      <c r="A1699" s="47">
        <v>5811885.8252999997</v>
      </c>
      <c r="B1699" s="46" t="s">
        <v>107</v>
      </c>
      <c r="C1699" s="46" t="s">
        <v>4</v>
      </c>
      <c r="D1699" s="46" t="s">
        <v>114</v>
      </c>
      <c r="E1699" s="46" t="s">
        <v>115</v>
      </c>
      <c r="F1699" s="46" t="s">
        <v>40</v>
      </c>
    </row>
    <row r="1700" spans="1:6" x14ac:dyDescent="0.25">
      <c r="A1700" s="47">
        <v>244829.19613299999</v>
      </c>
      <c r="B1700" s="46" t="s">
        <v>107</v>
      </c>
      <c r="C1700" s="46" t="s">
        <v>9</v>
      </c>
      <c r="D1700" s="46" t="s">
        <v>114</v>
      </c>
      <c r="E1700" s="46" t="s">
        <v>115</v>
      </c>
      <c r="F1700" s="46" t="s">
        <v>40</v>
      </c>
    </row>
    <row r="1701" spans="1:6" x14ac:dyDescent="0.25">
      <c r="A1701" s="47">
        <v>60444.421807400002</v>
      </c>
      <c r="B1701" s="46" t="s">
        <v>107</v>
      </c>
      <c r="C1701" s="46" t="s">
        <v>5</v>
      </c>
      <c r="D1701" s="46" t="s">
        <v>114</v>
      </c>
      <c r="E1701" s="46" t="s">
        <v>115</v>
      </c>
      <c r="F1701" s="46" t="s">
        <v>40</v>
      </c>
    </row>
    <row r="1702" spans="1:6" x14ac:dyDescent="0.25">
      <c r="A1702" s="47">
        <v>1171339.21315</v>
      </c>
      <c r="B1702" s="46" t="s">
        <v>107</v>
      </c>
      <c r="C1702" s="46" t="s">
        <v>15</v>
      </c>
      <c r="D1702" s="46" t="s">
        <v>114</v>
      </c>
      <c r="E1702" s="46" t="s">
        <v>115</v>
      </c>
      <c r="F1702" s="46" t="s">
        <v>40</v>
      </c>
    </row>
    <row r="1703" spans="1:6" x14ac:dyDescent="0.25">
      <c r="A1703" s="47">
        <v>250791.95647199999</v>
      </c>
      <c r="B1703" s="46" t="s">
        <v>107</v>
      </c>
      <c r="C1703" s="46" t="s">
        <v>5</v>
      </c>
      <c r="D1703" s="46" t="s">
        <v>114</v>
      </c>
      <c r="E1703" s="46" t="s">
        <v>115</v>
      </c>
      <c r="F1703" s="46" t="s">
        <v>40</v>
      </c>
    </row>
    <row r="1704" spans="1:6" x14ac:dyDescent="0.25">
      <c r="A1704" s="47">
        <v>182046.26999199999</v>
      </c>
      <c r="B1704" s="46" t="s">
        <v>107</v>
      </c>
      <c r="C1704" s="46" t="s">
        <v>4</v>
      </c>
      <c r="D1704" s="46" t="s">
        <v>114</v>
      </c>
      <c r="E1704" s="46" t="s">
        <v>115</v>
      </c>
      <c r="F1704" s="46" t="s">
        <v>40</v>
      </c>
    </row>
    <row r="1705" spans="1:6" x14ac:dyDescent="0.25">
      <c r="A1705" s="47">
        <v>11076.7728061</v>
      </c>
      <c r="B1705" s="46" t="s">
        <v>107</v>
      </c>
      <c r="C1705" s="46" t="s">
        <v>5</v>
      </c>
      <c r="D1705" s="46" t="s">
        <v>114</v>
      </c>
      <c r="E1705" s="46" t="s">
        <v>115</v>
      </c>
      <c r="F1705" s="46" t="s">
        <v>40</v>
      </c>
    </row>
    <row r="1706" spans="1:6" x14ac:dyDescent="0.25">
      <c r="A1706" s="47">
        <v>128863.108954</v>
      </c>
      <c r="B1706" s="46" t="s">
        <v>107</v>
      </c>
      <c r="C1706" s="46" t="s">
        <v>4</v>
      </c>
      <c r="D1706" s="46" t="s">
        <v>114</v>
      </c>
      <c r="E1706" s="46" t="s">
        <v>115</v>
      </c>
      <c r="F1706" s="46" t="s">
        <v>40</v>
      </c>
    </row>
    <row r="1707" spans="1:6" x14ac:dyDescent="0.25">
      <c r="A1707" s="47">
        <v>508215.77017199999</v>
      </c>
      <c r="B1707" s="46" t="s">
        <v>107</v>
      </c>
      <c r="C1707" s="46" t="s">
        <v>3</v>
      </c>
      <c r="D1707" s="46" t="s">
        <v>114</v>
      </c>
      <c r="E1707" s="46" t="s">
        <v>115</v>
      </c>
      <c r="F1707" s="46" t="s">
        <v>40</v>
      </c>
    </row>
    <row r="1708" spans="1:6" x14ac:dyDescent="0.25">
      <c r="A1708" s="47">
        <v>50146.458642400001</v>
      </c>
      <c r="B1708" s="46" t="s">
        <v>107</v>
      </c>
      <c r="C1708" s="46" t="s">
        <v>4</v>
      </c>
      <c r="D1708" s="46" t="s">
        <v>114</v>
      </c>
      <c r="E1708" s="46" t="s">
        <v>115</v>
      </c>
      <c r="F1708" s="46" t="s">
        <v>40</v>
      </c>
    </row>
    <row r="1709" spans="1:6" x14ac:dyDescent="0.25">
      <c r="A1709" s="47">
        <v>122.771636196</v>
      </c>
      <c r="B1709" s="46" t="s">
        <v>107</v>
      </c>
      <c r="C1709" s="46" t="s">
        <v>5</v>
      </c>
      <c r="D1709" s="46" t="s">
        <v>114</v>
      </c>
      <c r="E1709" s="46" t="s">
        <v>115</v>
      </c>
      <c r="F1709" s="46" t="s">
        <v>40</v>
      </c>
    </row>
    <row r="1710" spans="1:6" x14ac:dyDescent="0.25">
      <c r="A1710" s="47">
        <v>24120.6181493</v>
      </c>
      <c r="B1710" s="46" t="s">
        <v>107</v>
      </c>
      <c r="C1710" s="46" t="s">
        <v>5</v>
      </c>
      <c r="D1710" s="46" t="s">
        <v>114</v>
      </c>
      <c r="E1710" s="46" t="s">
        <v>115</v>
      </c>
      <c r="F1710" s="46" t="s">
        <v>40</v>
      </c>
    </row>
    <row r="1711" spans="1:6" x14ac:dyDescent="0.25">
      <c r="A1711" s="47">
        <v>27829.714505899999</v>
      </c>
      <c r="B1711" s="46" t="s">
        <v>107</v>
      </c>
      <c r="C1711" s="46" t="s">
        <v>5</v>
      </c>
      <c r="D1711" s="46" t="s">
        <v>114</v>
      </c>
      <c r="E1711" s="46" t="s">
        <v>115</v>
      </c>
      <c r="F1711" s="46" t="s">
        <v>40</v>
      </c>
    </row>
    <row r="1712" spans="1:6" x14ac:dyDescent="0.25">
      <c r="A1712" s="47">
        <v>46891.347945499998</v>
      </c>
      <c r="B1712" s="46" t="s">
        <v>107</v>
      </c>
      <c r="C1712" s="46" t="s">
        <v>4</v>
      </c>
      <c r="D1712" s="46" t="s">
        <v>114</v>
      </c>
      <c r="E1712" s="46" t="s">
        <v>115</v>
      </c>
      <c r="F1712" s="46" t="s">
        <v>40</v>
      </c>
    </row>
    <row r="1713" spans="1:6" x14ac:dyDescent="0.25">
      <c r="A1713" s="47">
        <v>53577.527074799997</v>
      </c>
      <c r="B1713" s="46" t="s">
        <v>107</v>
      </c>
      <c r="C1713" s="46" t="s">
        <v>5</v>
      </c>
      <c r="D1713" s="46" t="s">
        <v>114</v>
      </c>
      <c r="E1713" s="46" t="s">
        <v>115</v>
      </c>
      <c r="F1713" s="46" t="s">
        <v>40</v>
      </c>
    </row>
    <row r="1714" spans="1:6" x14ac:dyDescent="0.25">
      <c r="A1714" s="47">
        <v>415729.780233</v>
      </c>
      <c r="B1714" s="46" t="s">
        <v>107</v>
      </c>
      <c r="C1714" s="46" t="s">
        <v>4</v>
      </c>
      <c r="D1714" s="46" t="s">
        <v>114</v>
      </c>
      <c r="E1714" s="46" t="s">
        <v>115</v>
      </c>
      <c r="F1714" s="46" t="s">
        <v>40</v>
      </c>
    </row>
    <row r="1715" spans="1:6" x14ac:dyDescent="0.25">
      <c r="A1715" s="47">
        <v>6040359.5620400002</v>
      </c>
      <c r="B1715" s="46" t="s">
        <v>107</v>
      </c>
      <c r="C1715" s="46" t="s">
        <v>4</v>
      </c>
      <c r="D1715" s="46" t="s">
        <v>114</v>
      </c>
      <c r="E1715" s="46" t="s">
        <v>115</v>
      </c>
      <c r="F1715" s="46" t="s">
        <v>40</v>
      </c>
    </row>
    <row r="1716" spans="1:6" x14ac:dyDescent="0.25">
      <c r="A1716" s="47">
        <v>106522.372296</v>
      </c>
      <c r="B1716" s="46" t="s">
        <v>107</v>
      </c>
      <c r="C1716" s="46" t="s">
        <v>4</v>
      </c>
      <c r="D1716" s="46" t="s">
        <v>114</v>
      </c>
      <c r="E1716" s="46" t="s">
        <v>115</v>
      </c>
      <c r="F1716" s="46" t="s">
        <v>40</v>
      </c>
    </row>
    <row r="1717" spans="1:6" x14ac:dyDescent="0.25">
      <c r="A1717" s="47">
        <v>13175.188909099999</v>
      </c>
      <c r="B1717" s="46" t="s">
        <v>107</v>
      </c>
      <c r="C1717" s="46" t="s">
        <v>5</v>
      </c>
      <c r="D1717" s="46" t="s">
        <v>114</v>
      </c>
      <c r="E1717" s="46" t="s">
        <v>115</v>
      </c>
      <c r="F1717" s="46" t="s">
        <v>40</v>
      </c>
    </row>
    <row r="1718" spans="1:6" x14ac:dyDescent="0.25">
      <c r="A1718" s="47">
        <v>57924.914511000003</v>
      </c>
      <c r="B1718" s="46" t="s">
        <v>107</v>
      </c>
      <c r="C1718" s="46" t="s">
        <v>5</v>
      </c>
      <c r="D1718" s="46" t="s">
        <v>114</v>
      </c>
      <c r="E1718" s="46" t="s">
        <v>115</v>
      </c>
      <c r="F1718" s="46" t="s">
        <v>40</v>
      </c>
    </row>
    <row r="1719" spans="1:6" x14ac:dyDescent="0.25">
      <c r="A1719" s="47">
        <v>4161.6684011200005</v>
      </c>
      <c r="B1719" s="46" t="s">
        <v>107</v>
      </c>
      <c r="C1719" s="46" t="s">
        <v>4</v>
      </c>
      <c r="D1719" s="46" t="s">
        <v>114</v>
      </c>
      <c r="E1719" s="46" t="s">
        <v>115</v>
      </c>
      <c r="F1719" s="46" t="s">
        <v>40</v>
      </c>
    </row>
    <row r="1720" spans="1:6" x14ac:dyDescent="0.25">
      <c r="A1720" s="47">
        <v>45355.671703100001</v>
      </c>
      <c r="B1720" s="46" t="s">
        <v>107</v>
      </c>
      <c r="C1720" s="46" t="s">
        <v>4</v>
      </c>
      <c r="D1720" s="46" t="s">
        <v>114</v>
      </c>
      <c r="E1720" s="46" t="s">
        <v>115</v>
      </c>
      <c r="F1720" s="46" t="s">
        <v>40</v>
      </c>
    </row>
    <row r="1721" spans="1:6" x14ac:dyDescent="0.25">
      <c r="A1721" s="47">
        <v>826111.55857700005</v>
      </c>
      <c r="B1721" s="46" t="s">
        <v>107</v>
      </c>
      <c r="C1721" s="46" t="s">
        <v>4</v>
      </c>
      <c r="D1721" s="46" t="s">
        <v>114</v>
      </c>
      <c r="E1721" s="46" t="s">
        <v>115</v>
      </c>
      <c r="F1721" s="46" t="s">
        <v>40</v>
      </c>
    </row>
    <row r="1722" spans="1:6" x14ac:dyDescent="0.25">
      <c r="A1722" s="47">
        <v>2923.1232924300002</v>
      </c>
      <c r="B1722" s="46" t="s">
        <v>107</v>
      </c>
      <c r="C1722" s="46" t="s">
        <v>5</v>
      </c>
      <c r="D1722" s="46" t="s">
        <v>114</v>
      </c>
      <c r="E1722" s="46" t="s">
        <v>115</v>
      </c>
      <c r="F1722" s="46" t="s">
        <v>40</v>
      </c>
    </row>
    <row r="1723" spans="1:6" x14ac:dyDescent="0.25">
      <c r="A1723" s="47">
        <v>37135.549641199999</v>
      </c>
      <c r="B1723" s="46" t="s">
        <v>107</v>
      </c>
      <c r="C1723" s="46" t="s">
        <v>4</v>
      </c>
      <c r="D1723" s="46" t="s">
        <v>114</v>
      </c>
      <c r="E1723" s="46" t="s">
        <v>115</v>
      </c>
      <c r="F1723" s="46" t="s">
        <v>40</v>
      </c>
    </row>
    <row r="1724" spans="1:6" x14ac:dyDescent="0.25">
      <c r="A1724" s="47">
        <v>71597.3242321</v>
      </c>
      <c r="B1724" s="46" t="s">
        <v>107</v>
      </c>
      <c r="C1724" s="46" t="s">
        <v>5</v>
      </c>
      <c r="D1724" s="46" t="s">
        <v>114</v>
      </c>
      <c r="E1724" s="46" t="s">
        <v>115</v>
      </c>
      <c r="F1724" s="46" t="s">
        <v>40</v>
      </c>
    </row>
    <row r="1725" spans="1:6" x14ac:dyDescent="0.25">
      <c r="A1725" s="47">
        <v>318782.864321</v>
      </c>
      <c r="B1725" s="46" t="s">
        <v>107</v>
      </c>
      <c r="C1725" s="46" t="s">
        <v>4</v>
      </c>
      <c r="D1725" s="46" t="s">
        <v>114</v>
      </c>
      <c r="E1725" s="46" t="s">
        <v>115</v>
      </c>
      <c r="F1725" s="46" t="s">
        <v>40</v>
      </c>
    </row>
    <row r="1726" spans="1:6" x14ac:dyDescent="0.25">
      <c r="A1726" s="47">
        <v>1811860.06452</v>
      </c>
      <c r="B1726" s="46" t="s">
        <v>107</v>
      </c>
      <c r="C1726" s="46" t="s">
        <v>4</v>
      </c>
      <c r="D1726" s="46" t="s">
        <v>114</v>
      </c>
      <c r="E1726" s="46" t="s">
        <v>115</v>
      </c>
      <c r="F1726" s="46" t="s">
        <v>40</v>
      </c>
    </row>
    <row r="1727" spans="1:6" x14ac:dyDescent="0.25">
      <c r="A1727" s="47">
        <v>66535.994634500006</v>
      </c>
      <c r="B1727" s="46" t="s">
        <v>107</v>
      </c>
      <c r="C1727" s="46" t="s">
        <v>1</v>
      </c>
      <c r="D1727" s="46" t="s">
        <v>114</v>
      </c>
      <c r="E1727" s="46" t="s">
        <v>115</v>
      </c>
      <c r="F1727" s="46" t="s">
        <v>40</v>
      </c>
    </row>
    <row r="1728" spans="1:6" x14ac:dyDescent="0.25">
      <c r="A1728" s="47">
        <v>398906.73246999999</v>
      </c>
      <c r="B1728" s="46" t="s">
        <v>107</v>
      </c>
      <c r="C1728" s="46" t="s">
        <v>4</v>
      </c>
      <c r="D1728" s="46" t="s">
        <v>114</v>
      </c>
      <c r="E1728" s="46" t="s">
        <v>115</v>
      </c>
      <c r="F1728" s="46" t="s">
        <v>40</v>
      </c>
    </row>
    <row r="1729" spans="1:6" x14ac:dyDescent="0.25">
      <c r="A1729" s="47">
        <v>27801.301599800001</v>
      </c>
      <c r="B1729" s="46" t="s">
        <v>107</v>
      </c>
      <c r="C1729" s="46" t="s">
        <v>1</v>
      </c>
      <c r="D1729" s="46" t="s">
        <v>114</v>
      </c>
      <c r="E1729" s="46" t="s">
        <v>115</v>
      </c>
      <c r="F1729" s="46" t="s">
        <v>40</v>
      </c>
    </row>
    <row r="1730" spans="1:6" x14ac:dyDescent="0.25">
      <c r="A1730" s="47">
        <v>101647.12432800001</v>
      </c>
      <c r="B1730" s="46" t="s">
        <v>107</v>
      </c>
      <c r="C1730" s="46" t="s">
        <v>5</v>
      </c>
      <c r="D1730" s="46" t="s">
        <v>114</v>
      </c>
      <c r="E1730" s="46" t="s">
        <v>115</v>
      </c>
      <c r="F1730" s="46" t="s">
        <v>40</v>
      </c>
    </row>
    <row r="1731" spans="1:6" x14ac:dyDescent="0.25">
      <c r="A1731" s="47">
        <v>84037.636988800004</v>
      </c>
      <c r="B1731" s="46" t="s">
        <v>107</v>
      </c>
      <c r="C1731" s="46" t="s">
        <v>5</v>
      </c>
      <c r="D1731" s="46" t="s">
        <v>114</v>
      </c>
      <c r="E1731" s="46" t="s">
        <v>115</v>
      </c>
      <c r="F1731" s="46" t="s">
        <v>40</v>
      </c>
    </row>
    <row r="1732" spans="1:6" x14ac:dyDescent="0.25">
      <c r="A1732" s="47">
        <v>190363.385904</v>
      </c>
      <c r="B1732" s="46" t="s">
        <v>107</v>
      </c>
      <c r="C1732" s="46" t="s">
        <v>6</v>
      </c>
      <c r="D1732" s="46" t="s">
        <v>114</v>
      </c>
      <c r="E1732" s="46" t="s">
        <v>115</v>
      </c>
      <c r="F1732" s="46" t="s">
        <v>40</v>
      </c>
    </row>
    <row r="1733" spans="1:6" x14ac:dyDescent="0.25">
      <c r="A1733" s="47">
        <v>821528.58456800005</v>
      </c>
      <c r="B1733" s="46" t="s">
        <v>107</v>
      </c>
      <c r="C1733" s="46" t="s">
        <v>4</v>
      </c>
      <c r="D1733" s="46" t="s">
        <v>114</v>
      </c>
      <c r="E1733" s="46" t="s">
        <v>115</v>
      </c>
      <c r="F1733" s="46" t="s">
        <v>40</v>
      </c>
    </row>
    <row r="1734" spans="1:6" x14ac:dyDescent="0.25">
      <c r="A1734" s="47">
        <v>15269.8204069</v>
      </c>
      <c r="B1734" s="46" t="s">
        <v>107</v>
      </c>
      <c r="C1734" s="46" t="s">
        <v>6</v>
      </c>
      <c r="D1734" s="46" t="s">
        <v>114</v>
      </c>
      <c r="E1734" s="46" t="s">
        <v>115</v>
      </c>
      <c r="F1734" s="46" t="s">
        <v>40</v>
      </c>
    </row>
    <row r="1735" spans="1:6" x14ac:dyDescent="0.25">
      <c r="A1735" s="47">
        <v>59917.089143500001</v>
      </c>
      <c r="B1735" s="46" t="s">
        <v>107</v>
      </c>
      <c r="C1735" s="46" t="s">
        <v>4</v>
      </c>
      <c r="D1735" s="46" t="s">
        <v>114</v>
      </c>
      <c r="E1735" s="46" t="s">
        <v>115</v>
      </c>
      <c r="F1735" s="46" t="s">
        <v>40</v>
      </c>
    </row>
    <row r="1736" spans="1:6" x14ac:dyDescent="0.25">
      <c r="A1736" s="47">
        <v>140025.26781200001</v>
      </c>
      <c r="B1736" s="46" t="s">
        <v>107</v>
      </c>
      <c r="C1736" s="46" t="s">
        <v>5</v>
      </c>
      <c r="D1736" s="46" t="s">
        <v>114</v>
      </c>
      <c r="E1736" s="46" t="s">
        <v>115</v>
      </c>
      <c r="F1736" s="46" t="s">
        <v>40</v>
      </c>
    </row>
    <row r="1737" spans="1:6" x14ac:dyDescent="0.25">
      <c r="A1737" s="47">
        <v>328728.27466699999</v>
      </c>
      <c r="B1737" s="46" t="s">
        <v>107</v>
      </c>
      <c r="C1737" s="46" t="s">
        <v>4</v>
      </c>
      <c r="D1737" s="46" t="s">
        <v>114</v>
      </c>
      <c r="E1737" s="46" t="s">
        <v>115</v>
      </c>
      <c r="F1737" s="46" t="s">
        <v>40</v>
      </c>
    </row>
    <row r="1738" spans="1:6" x14ac:dyDescent="0.25">
      <c r="A1738" s="47">
        <v>162943.12927</v>
      </c>
      <c r="B1738" s="46" t="s">
        <v>107</v>
      </c>
      <c r="C1738" s="46" t="s">
        <v>5</v>
      </c>
      <c r="D1738" s="46" t="s">
        <v>114</v>
      </c>
      <c r="E1738" s="46" t="s">
        <v>115</v>
      </c>
      <c r="F1738" s="46" t="s">
        <v>40</v>
      </c>
    </row>
    <row r="1739" spans="1:6" x14ac:dyDescent="0.25">
      <c r="A1739" s="47">
        <v>108649.605792</v>
      </c>
      <c r="B1739" s="46" t="s">
        <v>107</v>
      </c>
      <c r="C1739" s="46" t="s">
        <v>5</v>
      </c>
      <c r="D1739" s="46" t="s">
        <v>114</v>
      </c>
      <c r="E1739" s="46" t="s">
        <v>115</v>
      </c>
      <c r="F1739" s="46" t="s">
        <v>40</v>
      </c>
    </row>
    <row r="1740" spans="1:6" x14ac:dyDescent="0.25">
      <c r="A1740" s="47">
        <v>102354.37102799999</v>
      </c>
      <c r="B1740" s="46" t="s">
        <v>107</v>
      </c>
      <c r="C1740" s="46" t="s">
        <v>4</v>
      </c>
      <c r="D1740" s="46" t="s">
        <v>114</v>
      </c>
      <c r="E1740" s="46" t="s">
        <v>115</v>
      </c>
      <c r="F1740" s="46" t="s">
        <v>40</v>
      </c>
    </row>
    <row r="1741" spans="1:6" x14ac:dyDescent="0.25">
      <c r="A1741" s="47">
        <v>11869754.519400001</v>
      </c>
      <c r="B1741" s="46" t="s">
        <v>107</v>
      </c>
      <c r="C1741" s="46" t="s">
        <v>4</v>
      </c>
      <c r="D1741" s="46" t="s">
        <v>114</v>
      </c>
      <c r="E1741" s="46" t="s">
        <v>115</v>
      </c>
      <c r="F1741" s="46" t="s">
        <v>40</v>
      </c>
    </row>
    <row r="1742" spans="1:6" x14ac:dyDescent="0.25">
      <c r="A1742" s="47">
        <v>10086.359682</v>
      </c>
      <c r="B1742" s="46" t="s">
        <v>107</v>
      </c>
      <c r="C1742" s="46" t="s">
        <v>4</v>
      </c>
      <c r="D1742" s="46" t="s">
        <v>114</v>
      </c>
      <c r="E1742" s="46" t="s">
        <v>115</v>
      </c>
      <c r="F1742" s="46" t="s">
        <v>40</v>
      </c>
    </row>
    <row r="1743" spans="1:6" x14ac:dyDescent="0.25">
      <c r="A1743" s="47">
        <v>18610.4037302</v>
      </c>
      <c r="B1743" s="46" t="s">
        <v>107</v>
      </c>
      <c r="C1743" s="46" t="s">
        <v>5</v>
      </c>
      <c r="D1743" s="46" t="s">
        <v>114</v>
      </c>
      <c r="E1743" s="46" t="s">
        <v>115</v>
      </c>
      <c r="F1743" s="46" t="s">
        <v>40</v>
      </c>
    </row>
    <row r="1744" spans="1:6" x14ac:dyDescent="0.25">
      <c r="A1744" s="47">
        <v>120967.822204</v>
      </c>
      <c r="B1744" s="46" t="s">
        <v>107</v>
      </c>
      <c r="C1744" s="46" t="s">
        <v>4</v>
      </c>
      <c r="D1744" s="46" t="s">
        <v>114</v>
      </c>
      <c r="E1744" s="46" t="s">
        <v>115</v>
      </c>
      <c r="F1744" s="46" t="s">
        <v>40</v>
      </c>
    </row>
    <row r="1745" spans="1:6" x14ac:dyDescent="0.25">
      <c r="A1745" s="47">
        <v>952644.138729</v>
      </c>
      <c r="B1745" s="46" t="s">
        <v>107</v>
      </c>
      <c r="C1745" s="46" t="s">
        <v>4</v>
      </c>
      <c r="D1745" s="46" t="s">
        <v>114</v>
      </c>
      <c r="E1745" s="46" t="s">
        <v>115</v>
      </c>
      <c r="F1745" s="46" t="s">
        <v>40</v>
      </c>
    </row>
    <row r="1746" spans="1:6" x14ac:dyDescent="0.25">
      <c r="A1746" s="47">
        <v>203188.73121999999</v>
      </c>
      <c r="B1746" s="46" t="s">
        <v>107</v>
      </c>
      <c r="C1746" s="46" t="s">
        <v>4</v>
      </c>
      <c r="D1746" s="46" t="s">
        <v>114</v>
      </c>
      <c r="E1746" s="46" t="s">
        <v>115</v>
      </c>
      <c r="F1746" s="46" t="s">
        <v>40</v>
      </c>
    </row>
    <row r="1747" spans="1:6" x14ac:dyDescent="0.25">
      <c r="A1747" s="47">
        <v>153784.94667400001</v>
      </c>
      <c r="B1747" s="46" t="s">
        <v>107</v>
      </c>
      <c r="C1747" s="46" t="s">
        <v>4</v>
      </c>
      <c r="D1747" s="46" t="s">
        <v>114</v>
      </c>
      <c r="E1747" s="46" t="s">
        <v>115</v>
      </c>
      <c r="F1747" s="46" t="s">
        <v>40</v>
      </c>
    </row>
    <row r="1748" spans="1:6" x14ac:dyDescent="0.25">
      <c r="A1748" s="47">
        <v>18179.897367000001</v>
      </c>
      <c r="B1748" s="46" t="s">
        <v>107</v>
      </c>
      <c r="C1748" s="46" t="s">
        <v>4</v>
      </c>
      <c r="D1748" s="46" t="s">
        <v>114</v>
      </c>
      <c r="E1748" s="46" t="s">
        <v>115</v>
      </c>
      <c r="F1748" s="46" t="s">
        <v>40</v>
      </c>
    </row>
    <row r="1749" spans="1:6" x14ac:dyDescent="0.25">
      <c r="A1749" s="47">
        <v>1859258.11824</v>
      </c>
      <c r="B1749" s="46" t="s">
        <v>107</v>
      </c>
      <c r="C1749" s="46" t="s">
        <v>4</v>
      </c>
      <c r="D1749" s="46" t="s">
        <v>114</v>
      </c>
      <c r="E1749" s="46" t="s">
        <v>115</v>
      </c>
      <c r="F1749" s="46" t="s">
        <v>40</v>
      </c>
    </row>
    <row r="1750" spans="1:6" x14ac:dyDescent="0.25">
      <c r="A1750" s="47">
        <v>2513718.0823900001</v>
      </c>
      <c r="B1750" s="46" t="s">
        <v>107</v>
      </c>
      <c r="C1750" s="46" t="s">
        <v>4</v>
      </c>
      <c r="D1750" s="46" t="s">
        <v>114</v>
      </c>
      <c r="E1750" s="46" t="s">
        <v>115</v>
      </c>
      <c r="F1750" s="46" t="s">
        <v>40</v>
      </c>
    </row>
    <row r="1751" spans="1:6" x14ac:dyDescent="0.25">
      <c r="A1751" s="47">
        <v>16324.3525087</v>
      </c>
      <c r="B1751" s="46" t="s">
        <v>107</v>
      </c>
      <c r="C1751" s="46" t="s">
        <v>4</v>
      </c>
      <c r="D1751" s="46" t="s">
        <v>114</v>
      </c>
      <c r="E1751" s="46" t="s">
        <v>115</v>
      </c>
      <c r="F1751" s="46" t="s">
        <v>40</v>
      </c>
    </row>
    <row r="1752" spans="1:6" x14ac:dyDescent="0.25">
      <c r="A1752" s="47">
        <v>1763783.33482</v>
      </c>
      <c r="B1752" s="46" t="s">
        <v>107</v>
      </c>
      <c r="C1752" s="46" t="s">
        <v>5</v>
      </c>
      <c r="D1752" s="46" t="s">
        <v>114</v>
      </c>
      <c r="E1752" s="46" t="s">
        <v>115</v>
      </c>
      <c r="F1752" s="46" t="s">
        <v>40</v>
      </c>
    </row>
    <row r="1753" spans="1:6" x14ac:dyDescent="0.25">
      <c r="A1753" s="47">
        <v>24829.558400000002</v>
      </c>
      <c r="B1753" s="46" t="s">
        <v>107</v>
      </c>
      <c r="C1753" s="46" t="s">
        <v>4</v>
      </c>
      <c r="D1753" s="46" t="s">
        <v>114</v>
      </c>
      <c r="E1753" s="46" t="s">
        <v>115</v>
      </c>
      <c r="F1753" s="46" t="s">
        <v>40</v>
      </c>
    </row>
    <row r="1754" spans="1:6" x14ac:dyDescent="0.25">
      <c r="A1754" s="47">
        <v>1636741.6650100001</v>
      </c>
      <c r="B1754" s="46" t="s">
        <v>107</v>
      </c>
      <c r="C1754" s="46" t="s">
        <v>5</v>
      </c>
      <c r="D1754" s="46" t="s">
        <v>114</v>
      </c>
      <c r="E1754" s="46" t="s">
        <v>115</v>
      </c>
      <c r="F1754" s="46" t="s">
        <v>40</v>
      </c>
    </row>
    <row r="1755" spans="1:6" x14ac:dyDescent="0.25">
      <c r="A1755" s="47">
        <v>454963.59321399999</v>
      </c>
      <c r="B1755" s="46" t="s">
        <v>107</v>
      </c>
      <c r="C1755" s="46" t="s">
        <v>4</v>
      </c>
      <c r="D1755" s="46" t="s">
        <v>114</v>
      </c>
      <c r="E1755" s="46" t="s">
        <v>115</v>
      </c>
      <c r="F1755" s="46" t="s">
        <v>40</v>
      </c>
    </row>
    <row r="1756" spans="1:6" x14ac:dyDescent="0.25">
      <c r="A1756" s="47">
        <v>20228.882688199999</v>
      </c>
      <c r="B1756" s="46" t="s">
        <v>107</v>
      </c>
      <c r="C1756" s="46" t="s">
        <v>4</v>
      </c>
      <c r="D1756" s="46" t="s">
        <v>114</v>
      </c>
      <c r="E1756" s="46" t="s">
        <v>115</v>
      </c>
      <c r="F1756" s="46" t="s">
        <v>40</v>
      </c>
    </row>
    <row r="1757" spans="1:6" x14ac:dyDescent="0.25">
      <c r="A1757" s="47">
        <v>2571.6254854399999</v>
      </c>
      <c r="B1757" s="46" t="s">
        <v>107</v>
      </c>
      <c r="C1757" s="46" t="s">
        <v>4</v>
      </c>
      <c r="D1757" s="46" t="s">
        <v>114</v>
      </c>
      <c r="E1757" s="46" t="s">
        <v>115</v>
      </c>
      <c r="F1757" s="46" t="s">
        <v>40</v>
      </c>
    </row>
    <row r="1758" spans="1:6" x14ac:dyDescent="0.25">
      <c r="A1758" s="47">
        <v>2656005.0818400001</v>
      </c>
      <c r="B1758" s="46" t="s">
        <v>107</v>
      </c>
      <c r="C1758" s="46" t="s">
        <v>4</v>
      </c>
      <c r="D1758" s="46" t="s">
        <v>114</v>
      </c>
      <c r="E1758" s="46" t="s">
        <v>115</v>
      </c>
      <c r="F1758" s="46" t="s">
        <v>40</v>
      </c>
    </row>
    <row r="1759" spans="1:6" x14ac:dyDescent="0.25">
      <c r="A1759" s="47">
        <v>121134.96110499999</v>
      </c>
      <c r="B1759" s="46" t="s">
        <v>107</v>
      </c>
      <c r="C1759" s="46" t="s">
        <v>4</v>
      </c>
      <c r="D1759" s="46" t="s">
        <v>114</v>
      </c>
      <c r="E1759" s="46" t="s">
        <v>115</v>
      </c>
      <c r="F1759" s="46" t="s">
        <v>40</v>
      </c>
    </row>
    <row r="1760" spans="1:6" x14ac:dyDescent="0.25">
      <c r="A1760" s="47">
        <v>1960168.1042299999</v>
      </c>
      <c r="B1760" s="46" t="s">
        <v>107</v>
      </c>
      <c r="C1760" s="46" t="s">
        <v>4</v>
      </c>
      <c r="D1760" s="46" t="s">
        <v>114</v>
      </c>
      <c r="E1760" s="46" t="s">
        <v>115</v>
      </c>
      <c r="F1760" s="46" t="s">
        <v>40</v>
      </c>
    </row>
    <row r="1761" spans="1:6" x14ac:dyDescent="0.25">
      <c r="A1761" s="47">
        <v>84141.238574400006</v>
      </c>
      <c r="B1761" s="46" t="s">
        <v>107</v>
      </c>
      <c r="C1761" s="46" t="s">
        <v>4</v>
      </c>
      <c r="D1761" s="46" t="s">
        <v>114</v>
      </c>
      <c r="E1761" s="46" t="s">
        <v>115</v>
      </c>
      <c r="F1761" s="46" t="s">
        <v>40</v>
      </c>
    </row>
    <row r="1762" spans="1:6" x14ac:dyDescent="0.25">
      <c r="A1762" s="47">
        <v>34568.2051593</v>
      </c>
      <c r="B1762" s="46" t="s">
        <v>107</v>
      </c>
      <c r="C1762" s="46" t="s">
        <v>4</v>
      </c>
      <c r="D1762" s="46" t="s">
        <v>114</v>
      </c>
      <c r="E1762" s="46" t="s">
        <v>115</v>
      </c>
      <c r="F1762" s="46" t="s">
        <v>40</v>
      </c>
    </row>
    <row r="1763" spans="1:6" x14ac:dyDescent="0.25">
      <c r="A1763" s="47">
        <v>22304.732577499999</v>
      </c>
      <c r="B1763" s="46" t="s">
        <v>107</v>
      </c>
      <c r="C1763" s="46" t="s">
        <v>4</v>
      </c>
      <c r="D1763" s="46" t="s">
        <v>114</v>
      </c>
      <c r="E1763" s="46" t="s">
        <v>115</v>
      </c>
      <c r="F1763" s="46" t="s">
        <v>40</v>
      </c>
    </row>
    <row r="1764" spans="1:6" x14ac:dyDescent="0.25">
      <c r="A1764" s="47">
        <v>185500.223631</v>
      </c>
      <c r="B1764" s="46" t="s">
        <v>107</v>
      </c>
      <c r="C1764" s="46" t="s">
        <v>4</v>
      </c>
      <c r="D1764" s="46" t="s">
        <v>114</v>
      </c>
      <c r="E1764" s="46" t="s">
        <v>115</v>
      </c>
      <c r="F1764" s="46" t="s">
        <v>40</v>
      </c>
    </row>
    <row r="1765" spans="1:6" x14ac:dyDescent="0.25">
      <c r="A1765" s="47">
        <v>54169.436791699998</v>
      </c>
      <c r="B1765" s="46" t="s">
        <v>107</v>
      </c>
      <c r="C1765" s="46" t="s">
        <v>4</v>
      </c>
      <c r="D1765" s="46" t="s">
        <v>114</v>
      </c>
      <c r="E1765" s="46" t="s">
        <v>115</v>
      </c>
      <c r="F1765" s="46" t="s">
        <v>40</v>
      </c>
    </row>
    <row r="1766" spans="1:6" x14ac:dyDescent="0.25">
      <c r="A1766" s="47">
        <v>147665.65381399999</v>
      </c>
      <c r="B1766" s="46" t="s">
        <v>107</v>
      </c>
      <c r="C1766" s="46" t="s">
        <v>4</v>
      </c>
      <c r="D1766" s="46" t="s">
        <v>114</v>
      </c>
      <c r="E1766" s="46" t="s">
        <v>115</v>
      </c>
      <c r="F1766" s="46" t="s">
        <v>40</v>
      </c>
    </row>
    <row r="1767" spans="1:6" x14ac:dyDescent="0.25">
      <c r="A1767" s="47">
        <v>150125.89815600001</v>
      </c>
      <c r="B1767" s="46" t="s">
        <v>107</v>
      </c>
      <c r="C1767" s="46" t="s">
        <v>4</v>
      </c>
      <c r="D1767" s="46" t="s">
        <v>114</v>
      </c>
      <c r="E1767" s="46" t="s">
        <v>115</v>
      </c>
      <c r="F1767" s="46" t="s">
        <v>40</v>
      </c>
    </row>
    <row r="1768" spans="1:6" x14ac:dyDescent="0.25">
      <c r="A1768" s="47">
        <v>6740.0249716899998</v>
      </c>
      <c r="B1768" s="46" t="s">
        <v>107</v>
      </c>
      <c r="C1768" s="46" t="s">
        <v>4</v>
      </c>
      <c r="D1768" s="46" t="s">
        <v>114</v>
      </c>
      <c r="E1768" s="46" t="s">
        <v>115</v>
      </c>
      <c r="F1768" s="46" t="s">
        <v>40</v>
      </c>
    </row>
    <row r="1769" spans="1:6" x14ac:dyDescent="0.25">
      <c r="A1769" s="47">
        <v>14243.7844092</v>
      </c>
      <c r="B1769" s="46" t="s">
        <v>107</v>
      </c>
      <c r="C1769" s="46" t="s">
        <v>4</v>
      </c>
      <c r="D1769" s="46" t="s">
        <v>114</v>
      </c>
      <c r="E1769" s="46" t="s">
        <v>115</v>
      </c>
      <c r="F1769" s="46" t="s">
        <v>40</v>
      </c>
    </row>
    <row r="1770" spans="1:6" x14ac:dyDescent="0.25">
      <c r="A1770" s="47">
        <v>139698.30067600001</v>
      </c>
      <c r="B1770" s="46" t="s">
        <v>107</v>
      </c>
      <c r="C1770" s="46" t="s">
        <v>4</v>
      </c>
      <c r="D1770" s="46" t="s">
        <v>114</v>
      </c>
      <c r="E1770" s="46" t="s">
        <v>115</v>
      </c>
      <c r="F1770" s="46" t="s">
        <v>40</v>
      </c>
    </row>
    <row r="1771" spans="1:6" x14ac:dyDescent="0.25">
      <c r="A1771" s="47">
        <v>9035.6289196500002</v>
      </c>
      <c r="B1771" s="46" t="s">
        <v>107</v>
      </c>
      <c r="C1771" s="46" t="s">
        <v>5</v>
      </c>
      <c r="D1771" s="46" t="s">
        <v>114</v>
      </c>
      <c r="E1771" s="46" t="s">
        <v>115</v>
      </c>
      <c r="F1771" s="46" t="s">
        <v>40</v>
      </c>
    </row>
    <row r="1772" spans="1:6" x14ac:dyDescent="0.25">
      <c r="A1772" s="47">
        <v>29356.623640900001</v>
      </c>
      <c r="B1772" s="46" t="s">
        <v>107</v>
      </c>
      <c r="C1772" s="46" t="s">
        <v>5</v>
      </c>
      <c r="D1772" s="46" t="s">
        <v>114</v>
      </c>
      <c r="E1772" s="46" t="s">
        <v>115</v>
      </c>
      <c r="F1772" s="46" t="s">
        <v>40</v>
      </c>
    </row>
    <row r="1773" spans="1:6" x14ac:dyDescent="0.25">
      <c r="A1773" s="47">
        <v>10721.4031856</v>
      </c>
      <c r="B1773" s="46" t="s">
        <v>107</v>
      </c>
      <c r="C1773" s="46" t="s">
        <v>4</v>
      </c>
      <c r="D1773" s="46" t="s">
        <v>114</v>
      </c>
      <c r="E1773" s="46" t="s">
        <v>115</v>
      </c>
      <c r="F1773" s="46" t="s">
        <v>40</v>
      </c>
    </row>
    <row r="1774" spans="1:6" x14ac:dyDescent="0.25">
      <c r="A1774" s="47">
        <v>553540.08076599997</v>
      </c>
      <c r="B1774" s="46" t="s">
        <v>107</v>
      </c>
      <c r="C1774" s="46" t="s">
        <v>4</v>
      </c>
      <c r="D1774" s="46" t="s">
        <v>114</v>
      </c>
      <c r="E1774" s="46" t="s">
        <v>115</v>
      </c>
      <c r="F1774" s="46" t="s">
        <v>40</v>
      </c>
    </row>
    <row r="1775" spans="1:6" x14ac:dyDescent="0.25">
      <c r="A1775" s="47">
        <v>2269587.0430100001</v>
      </c>
      <c r="B1775" s="46" t="s">
        <v>107</v>
      </c>
      <c r="C1775" s="46" t="s">
        <v>4</v>
      </c>
      <c r="D1775" s="46" t="s">
        <v>114</v>
      </c>
      <c r="E1775" s="46" t="s">
        <v>115</v>
      </c>
      <c r="F1775" s="46" t="s">
        <v>40</v>
      </c>
    </row>
    <row r="1776" spans="1:6" x14ac:dyDescent="0.25">
      <c r="A1776" s="47">
        <v>80477.566570900002</v>
      </c>
      <c r="B1776" s="46" t="s">
        <v>107</v>
      </c>
      <c r="C1776" s="46" t="s">
        <v>4</v>
      </c>
      <c r="D1776" s="46" t="s">
        <v>114</v>
      </c>
      <c r="E1776" s="46" t="s">
        <v>115</v>
      </c>
      <c r="F1776" s="46" t="s">
        <v>40</v>
      </c>
    </row>
    <row r="1777" spans="1:6" x14ac:dyDescent="0.25">
      <c r="A1777" s="47">
        <v>1039930.60762</v>
      </c>
      <c r="B1777" s="46" t="s">
        <v>107</v>
      </c>
      <c r="C1777" s="46" t="s">
        <v>4</v>
      </c>
      <c r="D1777" s="46" t="s">
        <v>114</v>
      </c>
      <c r="E1777" s="46" t="s">
        <v>115</v>
      </c>
      <c r="F1777" s="46" t="s">
        <v>40</v>
      </c>
    </row>
    <row r="1778" spans="1:6" x14ac:dyDescent="0.25">
      <c r="A1778" s="47">
        <v>442847.14406899997</v>
      </c>
      <c r="B1778" s="46" t="s">
        <v>107</v>
      </c>
      <c r="C1778" s="46" t="s">
        <v>4</v>
      </c>
      <c r="D1778" s="46" t="s">
        <v>114</v>
      </c>
      <c r="E1778" s="46" t="s">
        <v>115</v>
      </c>
      <c r="F1778" s="46" t="s">
        <v>40</v>
      </c>
    </row>
    <row r="1779" spans="1:6" x14ac:dyDescent="0.25">
      <c r="A1779" s="47">
        <v>92744.748530299999</v>
      </c>
      <c r="B1779" s="46" t="s">
        <v>107</v>
      </c>
      <c r="C1779" s="46" t="s">
        <v>4</v>
      </c>
      <c r="D1779" s="46" t="s">
        <v>114</v>
      </c>
      <c r="E1779" s="46" t="s">
        <v>115</v>
      </c>
      <c r="F1779" s="46" t="s">
        <v>40</v>
      </c>
    </row>
    <row r="1780" spans="1:6" x14ac:dyDescent="0.25">
      <c r="A1780" s="47">
        <v>147506.74222700001</v>
      </c>
      <c r="B1780" s="46" t="s">
        <v>107</v>
      </c>
      <c r="C1780" s="46" t="s">
        <v>5</v>
      </c>
      <c r="D1780" s="46" t="s">
        <v>114</v>
      </c>
      <c r="E1780" s="46" t="s">
        <v>115</v>
      </c>
      <c r="F1780" s="46" t="s">
        <v>40</v>
      </c>
    </row>
    <row r="1781" spans="1:6" x14ac:dyDescent="0.25">
      <c r="A1781" s="47">
        <v>24246.392238799999</v>
      </c>
      <c r="B1781" s="46" t="s">
        <v>107</v>
      </c>
      <c r="C1781" s="46" t="s">
        <v>5</v>
      </c>
      <c r="D1781" s="46" t="s">
        <v>114</v>
      </c>
      <c r="E1781" s="46" t="s">
        <v>115</v>
      </c>
      <c r="F1781" s="46" t="s">
        <v>40</v>
      </c>
    </row>
    <row r="1782" spans="1:6" x14ac:dyDescent="0.25">
      <c r="A1782" s="47">
        <v>123833.53282199999</v>
      </c>
      <c r="B1782" s="46" t="s">
        <v>107</v>
      </c>
      <c r="C1782" s="46" t="s">
        <v>5</v>
      </c>
      <c r="D1782" s="46" t="s">
        <v>114</v>
      </c>
      <c r="E1782" s="46" t="s">
        <v>115</v>
      </c>
      <c r="F1782" s="46" t="s">
        <v>40</v>
      </c>
    </row>
    <row r="1783" spans="1:6" x14ac:dyDescent="0.25">
      <c r="A1783" s="47">
        <v>19681.3948523</v>
      </c>
      <c r="B1783" s="46" t="s">
        <v>107</v>
      </c>
      <c r="C1783" s="46" t="s">
        <v>5</v>
      </c>
      <c r="D1783" s="46" t="s">
        <v>114</v>
      </c>
      <c r="E1783" s="46" t="s">
        <v>115</v>
      </c>
      <c r="F1783" s="46" t="s">
        <v>40</v>
      </c>
    </row>
    <row r="1784" spans="1:6" x14ac:dyDescent="0.25">
      <c r="A1784" s="47">
        <v>6257751.7472999999</v>
      </c>
      <c r="B1784" s="46" t="s">
        <v>107</v>
      </c>
      <c r="C1784" s="46" t="s">
        <v>4</v>
      </c>
      <c r="D1784" s="46" t="s">
        <v>114</v>
      </c>
      <c r="E1784" s="46" t="s">
        <v>115</v>
      </c>
      <c r="F1784" s="46" t="s">
        <v>40</v>
      </c>
    </row>
    <row r="1785" spans="1:6" x14ac:dyDescent="0.25">
      <c r="A1785" s="47">
        <v>1294325.0037400001</v>
      </c>
      <c r="B1785" s="46" t="s">
        <v>107</v>
      </c>
      <c r="C1785" s="46" t="s">
        <v>4</v>
      </c>
      <c r="D1785" s="46" t="s">
        <v>114</v>
      </c>
      <c r="E1785" s="46" t="s">
        <v>115</v>
      </c>
      <c r="F1785" s="46" t="s">
        <v>40</v>
      </c>
    </row>
    <row r="1786" spans="1:6" x14ac:dyDescent="0.25">
      <c r="A1786" s="47">
        <v>6882.6221286500004</v>
      </c>
      <c r="B1786" s="46" t="s">
        <v>107</v>
      </c>
      <c r="C1786" s="46" t="s">
        <v>5</v>
      </c>
      <c r="D1786" s="46" t="s">
        <v>114</v>
      </c>
      <c r="E1786" s="46" t="s">
        <v>115</v>
      </c>
      <c r="F1786" s="46" t="s">
        <v>40</v>
      </c>
    </row>
    <row r="1787" spans="1:6" x14ac:dyDescent="0.25">
      <c r="A1787" s="47">
        <v>710669.89234200004</v>
      </c>
      <c r="B1787" s="46" t="s">
        <v>107</v>
      </c>
      <c r="C1787" s="46" t="s">
        <v>5</v>
      </c>
      <c r="D1787" s="46" t="s">
        <v>114</v>
      </c>
      <c r="E1787" s="46" t="s">
        <v>115</v>
      </c>
      <c r="F1787" s="46" t="s">
        <v>40</v>
      </c>
    </row>
    <row r="1788" spans="1:6" x14ac:dyDescent="0.25">
      <c r="A1788" s="47">
        <v>489928.40812099999</v>
      </c>
      <c r="B1788" s="46" t="s">
        <v>107</v>
      </c>
      <c r="C1788" s="46" t="s">
        <v>4</v>
      </c>
      <c r="D1788" s="46" t="s">
        <v>114</v>
      </c>
      <c r="E1788" s="46" t="s">
        <v>115</v>
      </c>
      <c r="F1788" s="46" t="s">
        <v>40</v>
      </c>
    </row>
    <row r="1789" spans="1:6" x14ac:dyDescent="0.25">
      <c r="A1789" s="47">
        <v>45305.9162555</v>
      </c>
      <c r="B1789" s="46" t="s">
        <v>107</v>
      </c>
      <c r="C1789" s="46" t="s">
        <v>5</v>
      </c>
      <c r="D1789" s="46" t="s">
        <v>114</v>
      </c>
      <c r="E1789" s="46" t="s">
        <v>115</v>
      </c>
      <c r="F1789" s="46" t="s">
        <v>40</v>
      </c>
    </row>
    <row r="1790" spans="1:6" x14ac:dyDescent="0.25">
      <c r="A1790" s="47">
        <v>26162.018800400001</v>
      </c>
      <c r="B1790" s="46" t="s">
        <v>107</v>
      </c>
      <c r="C1790" s="46" t="s">
        <v>5</v>
      </c>
      <c r="D1790" s="46" t="s">
        <v>114</v>
      </c>
      <c r="E1790" s="46" t="s">
        <v>115</v>
      </c>
      <c r="F1790" s="46" t="s">
        <v>40</v>
      </c>
    </row>
    <row r="1791" spans="1:6" x14ac:dyDescent="0.25">
      <c r="A1791" s="47">
        <v>33723.815657899999</v>
      </c>
      <c r="B1791" s="46" t="s">
        <v>107</v>
      </c>
      <c r="C1791" s="46" t="s">
        <v>4</v>
      </c>
      <c r="D1791" s="46" t="s">
        <v>114</v>
      </c>
      <c r="E1791" s="46" t="s">
        <v>115</v>
      </c>
      <c r="F1791" s="46" t="s">
        <v>40</v>
      </c>
    </row>
    <row r="1792" spans="1:6" x14ac:dyDescent="0.25">
      <c r="A1792" s="47">
        <v>194826.37242</v>
      </c>
      <c r="B1792" s="46" t="s">
        <v>107</v>
      </c>
      <c r="C1792" s="46" t="s">
        <v>5</v>
      </c>
      <c r="D1792" s="46" t="s">
        <v>114</v>
      </c>
      <c r="E1792" s="46" t="s">
        <v>115</v>
      </c>
      <c r="F1792" s="46" t="s">
        <v>40</v>
      </c>
    </row>
    <row r="1793" spans="1:6" x14ac:dyDescent="0.25">
      <c r="A1793" s="47">
        <v>115502.40511000001</v>
      </c>
      <c r="B1793" s="46" t="s">
        <v>107</v>
      </c>
      <c r="C1793" s="46" t="s">
        <v>5</v>
      </c>
      <c r="D1793" s="46" t="s">
        <v>114</v>
      </c>
      <c r="E1793" s="46" t="s">
        <v>115</v>
      </c>
      <c r="F1793" s="46" t="s">
        <v>40</v>
      </c>
    </row>
    <row r="1794" spans="1:6" x14ac:dyDescent="0.25">
      <c r="A1794" s="47">
        <v>62574.267306599999</v>
      </c>
      <c r="B1794" s="46" t="s">
        <v>107</v>
      </c>
      <c r="C1794" s="46" t="s">
        <v>4</v>
      </c>
      <c r="D1794" s="46" t="s">
        <v>114</v>
      </c>
      <c r="E1794" s="46" t="s">
        <v>115</v>
      </c>
      <c r="F1794" s="46" t="s">
        <v>40</v>
      </c>
    </row>
    <row r="1795" spans="1:6" x14ac:dyDescent="0.25">
      <c r="A1795" s="47">
        <v>43981.450981000002</v>
      </c>
      <c r="B1795" s="46" t="s">
        <v>107</v>
      </c>
      <c r="C1795" s="46" t="s">
        <v>5</v>
      </c>
      <c r="D1795" s="46" t="s">
        <v>114</v>
      </c>
      <c r="E1795" s="46" t="s">
        <v>115</v>
      </c>
      <c r="F1795" s="46" t="s">
        <v>40</v>
      </c>
    </row>
    <row r="1796" spans="1:6" x14ac:dyDescent="0.25">
      <c r="A1796" s="47">
        <v>76502.702494199999</v>
      </c>
      <c r="B1796" s="46" t="s">
        <v>107</v>
      </c>
      <c r="C1796" s="46" t="s">
        <v>5</v>
      </c>
      <c r="D1796" s="46" t="s">
        <v>114</v>
      </c>
      <c r="E1796" s="46" t="s">
        <v>115</v>
      </c>
      <c r="F1796" s="46" t="s">
        <v>40</v>
      </c>
    </row>
    <row r="1797" spans="1:6" x14ac:dyDescent="0.25">
      <c r="A1797" s="47">
        <v>83142.287872000001</v>
      </c>
      <c r="B1797" s="46" t="s">
        <v>107</v>
      </c>
      <c r="C1797" s="46" t="s">
        <v>5</v>
      </c>
      <c r="D1797" s="46" t="s">
        <v>114</v>
      </c>
      <c r="E1797" s="46" t="s">
        <v>115</v>
      </c>
      <c r="F1797" s="46" t="s">
        <v>40</v>
      </c>
    </row>
    <row r="1798" spans="1:6" x14ac:dyDescent="0.25">
      <c r="A1798" s="47">
        <v>12305.1426818</v>
      </c>
      <c r="B1798" s="46" t="s">
        <v>107</v>
      </c>
      <c r="C1798" s="46" t="s">
        <v>5</v>
      </c>
      <c r="D1798" s="46" t="s">
        <v>114</v>
      </c>
      <c r="E1798" s="46" t="s">
        <v>115</v>
      </c>
      <c r="F1798" s="46" t="s">
        <v>40</v>
      </c>
    </row>
    <row r="1799" spans="1:6" x14ac:dyDescent="0.25">
      <c r="A1799" s="47">
        <v>137971.18448900001</v>
      </c>
      <c r="B1799" s="46" t="s">
        <v>107</v>
      </c>
      <c r="C1799" s="46" t="s">
        <v>5</v>
      </c>
      <c r="D1799" s="46" t="s">
        <v>114</v>
      </c>
      <c r="E1799" s="46" t="s">
        <v>115</v>
      </c>
      <c r="F1799" s="46" t="s">
        <v>40</v>
      </c>
    </row>
    <row r="1800" spans="1:6" x14ac:dyDescent="0.25">
      <c r="A1800" s="47">
        <v>283328.98354300001</v>
      </c>
      <c r="B1800" s="46" t="s">
        <v>107</v>
      </c>
      <c r="C1800" s="46" t="s">
        <v>4</v>
      </c>
      <c r="D1800" s="46" t="s">
        <v>114</v>
      </c>
      <c r="E1800" s="46" t="s">
        <v>115</v>
      </c>
      <c r="F1800" s="46" t="s">
        <v>40</v>
      </c>
    </row>
    <row r="1801" spans="1:6" x14ac:dyDescent="0.25">
      <c r="A1801" s="47">
        <v>52920.635882199997</v>
      </c>
      <c r="B1801" s="46" t="s">
        <v>107</v>
      </c>
      <c r="C1801" s="46" t="s">
        <v>1</v>
      </c>
      <c r="D1801" s="46" t="s">
        <v>114</v>
      </c>
      <c r="E1801" s="46" t="s">
        <v>115</v>
      </c>
      <c r="F1801" s="46" t="s">
        <v>40</v>
      </c>
    </row>
    <row r="1802" spans="1:6" x14ac:dyDescent="0.25">
      <c r="A1802" s="47">
        <v>23439.973607600001</v>
      </c>
      <c r="B1802" s="46" t="s">
        <v>107</v>
      </c>
      <c r="C1802" s="46" t="s">
        <v>3</v>
      </c>
      <c r="D1802" s="46" t="s">
        <v>114</v>
      </c>
      <c r="E1802" s="46" t="s">
        <v>115</v>
      </c>
      <c r="F1802" s="46" t="s">
        <v>40</v>
      </c>
    </row>
    <row r="1803" spans="1:6" x14ac:dyDescent="0.25">
      <c r="A1803" s="47">
        <v>6055754.2541500004</v>
      </c>
      <c r="B1803" s="46" t="s">
        <v>107</v>
      </c>
      <c r="C1803" s="46" t="s">
        <v>4</v>
      </c>
      <c r="D1803" s="46" t="s">
        <v>114</v>
      </c>
      <c r="E1803" s="46" t="s">
        <v>115</v>
      </c>
      <c r="F1803" s="46" t="s">
        <v>40</v>
      </c>
    </row>
    <row r="1804" spans="1:6" x14ac:dyDescent="0.25">
      <c r="A1804" s="47">
        <v>773472.48382700002</v>
      </c>
      <c r="B1804" s="46" t="s">
        <v>107</v>
      </c>
      <c r="C1804" s="46" t="s">
        <v>4</v>
      </c>
      <c r="D1804" s="46" t="s">
        <v>114</v>
      </c>
      <c r="E1804" s="46" t="s">
        <v>115</v>
      </c>
      <c r="F1804" s="46" t="s">
        <v>40</v>
      </c>
    </row>
    <row r="1805" spans="1:6" x14ac:dyDescent="0.25">
      <c r="A1805" s="47">
        <v>7801449.2931599999</v>
      </c>
      <c r="B1805" s="46" t="s">
        <v>107</v>
      </c>
      <c r="C1805" s="46" t="s">
        <v>4</v>
      </c>
      <c r="D1805" s="46" t="s">
        <v>114</v>
      </c>
      <c r="E1805" s="46" t="s">
        <v>115</v>
      </c>
      <c r="F1805" s="46" t="s">
        <v>40</v>
      </c>
    </row>
    <row r="1806" spans="1:6" x14ac:dyDescent="0.25">
      <c r="A1806" s="47">
        <v>21911.5939659</v>
      </c>
      <c r="B1806" s="46" t="s">
        <v>107</v>
      </c>
      <c r="C1806" s="46" t="s">
        <v>5</v>
      </c>
      <c r="D1806" s="46" t="s">
        <v>114</v>
      </c>
      <c r="E1806" s="46" t="s">
        <v>115</v>
      </c>
      <c r="F1806" s="46" t="s">
        <v>40</v>
      </c>
    </row>
    <row r="1807" spans="1:6" x14ac:dyDescent="0.25">
      <c r="A1807" s="47">
        <v>55448.779539499999</v>
      </c>
      <c r="B1807" s="46" t="s">
        <v>107</v>
      </c>
      <c r="C1807" s="46" t="s">
        <v>4</v>
      </c>
      <c r="D1807" s="46" t="s">
        <v>114</v>
      </c>
      <c r="E1807" s="46" t="s">
        <v>115</v>
      </c>
      <c r="F1807" s="46" t="s">
        <v>40</v>
      </c>
    </row>
    <row r="1808" spans="1:6" x14ac:dyDescent="0.25">
      <c r="A1808" s="47">
        <v>13774.381761099999</v>
      </c>
      <c r="B1808" s="46" t="s">
        <v>107</v>
      </c>
      <c r="C1808" s="46" t="s">
        <v>3</v>
      </c>
      <c r="D1808" s="46" t="s">
        <v>114</v>
      </c>
      <c r="E1808" s="46" t="s">
        <v>115</v>
      </c>
      <c r="F1808" s="46" t="s">
        <v>40</v>
      </c>
    </row>
    <row r="1809" spans="1:6" x14ac:dyDescent="0.25">
      <c r="A1809" s="47">
        <v>801130.61430200003</v>
      </c>
      <c r="B1809" s="46" t="s">
        <v>107</v>
      </c>
      <c r="C1809" s="46" t="s">
        <v>5</v>
      </c>
      <c r="D1809" s="46" t="s">
        <v>114</v>
      </c>
      <c r="E1809" s="46" t="s">
        <v>115</v>
      </c>
      <c r="F1809" s="46" t="s">
        <v>40</v>
      </c>
    </row>
    <row r="1810" spans="1:6" x14ac:dyDescent="0.25">
      <c r="A1810" s="47">
        <v>48664.752504999997</v>
      </c>
      <c r="B1810" s="46" t="s">
        <v>107</v>
      </c>
      <c r="C1810" s="46" t="s">
        <v>5</v>
      </c>
      <c r="D1810" s="46" t="s">
        <v>114</v>
      </c>
      <c r="E1810" s="46" t="s">
        <v>115</v>
      </c>
      <c r="F1810" s="46" t="s">
        <v>40</v>
      </c>
    </row>
    <row r="1811" spans="1:6" x14ac:dyDescent="0.25">
      <c r="A1811" s="47">
        <v>24416.7516254</v>
      </c>
      <c r="B1811" s="46" t="s">
        <v>107</v>
      </c>
      <c r="C1811" s="46" t="s">
        <v>5</v>
      </c>
      <c r="D1811" s="46" t="s">
        <v>114</v>
      </c>
      <c r="E1811" s="46" t="s">
        <v>115</v>
      </c>
      <c r="F1811" s="46" t="s">
        <v>40</v>
      </c>
    </row>
    <row r="1812" spans="1:6" x14ac:dyDescent="0.25">
      <c r="A1812" s="47">
        <v>275890.49488900002</v>
      </c>
      <c r="B1812" s="46" t="s">
        <v>107</v>
      </c>
      <c r="C1812" s="46" t="s">
        <v>4</v>
      </c>
      <c r="D1812" s="46" t="s">
        <v>114</v>
      </c>
      <c r="E1812" s="46" t="s">
        <v>115</v>
      </c>
      <c r="F1812" s="46" t="s">
        <v>40</v>
      </c>
    </row>
    <row r="1813" spans="1:6" x14ac:dyDescent="0.25">
      <c r="A1813" s="47">
        <v>36352.669694700002</v>
      </c>
      <c r="B1813" s="46" t="s">
        <v>107</v>
      </c>
      <c r="C1813" s="46" t="s">
        <v>5</v>
      </c>
      <c r="D1813" s="46" t="s">
        <v>114</v>
      </c>
      <c r="E1813" s="46" t="s">
        <v>115</v>
      </c>
      <c r="F1813" s="46" t="s">
        <v>40</v>
      </c>
    </row>
    <row r="1814" spans="1:6" x14ac:dyDescent="0.25">
      <c r="A1814" s="47">
        <v>33549.68333</v>
      </c>
      <c r="B1814" s="46" t="s">
        <v>107</v>
      </c>
      <c r="C1814" s="46" t="s">
        <v>5</v>
      </c>
      <c r="D1814" s="46" t="s">
        <v>114</v>
      </c>
      <c r="E1814" s="46" t="s">
        <v>115</v>
      </c>
      <c r="F1814" s="46" t="s">
        <v>40</v>
      </c>
    </row>
    <row r="1815" spans="1:6" x14ac:dyDescent="0.25">
      <c r="A1815" s="47">
        <v>121101.412898</v>
      </c>
      <c r="B1815" s="46" t="s">
        <v>107</v>
      </c>
      <c r="C1815" s="46" t="s">
        <v>5</v>
      </c>
      <c r="D1815" s="46" t="s">
        <v>114</v>
      </c>
      <c r="E1815" s="46" t="s">
        <v>115</v>
      </c>
      <c r="F1815" s="46" t="s">
        <v>40</v>
      </c>
    </row>
    <row r="1816" spans="1:6" x14ac:dyDescent="0.25">
      <c r="A1816" s="47">
        <v>2950072.86032</v>
      </c>
      <c r="B1816" s="46" t="s">
        <v>107</v>
      </c>
      <c r="C1816" s="46" t="s">
        <v>4</v>
      </c>
      <c r="D1816" s="46" t="s">
        <v>114</v>
      </c>
      <c r="E1816" s="46" t="s">
        <v>115</v>
      </c>
      <c r="F1816" s="46" t="s">
        <v>40</v>
      </c>
    </row>
    <row r="1817" spans="1:6" x14ac:dyDescent="0.25">
      <c r="A1817" s="47">
        <v>10679.3942689</v>
      </c>
      <c r="B1817" s="46" t="s">
        <v>107</v>
      </c>
      <c r="C1817" s="46" t="s">
        <v>5</v>
      </c>
      <c r="D1817" s="46" t="s">
        <v>114</v>
      </c>
      <c r="E1817" s="46" t="s">
        <v>115</v>
      </c>
      <c r="F1817" s="46" t="s">
        <v>40</v>
      </c>
    </row>
    <row r="1818" spans="1:6" x14ac:dyDescent="0.25">
      <c r="A1818" s="47">
        <v>287645.82526900002</v>
      </c>
      <c r="B1818" s="46" t="s">
        <v>107</v>
      </c>
      <c r="C1818" s="46" t="s">
        <v>5</v>
      </c>
      <c r="D1818" s="46" t="s">
        <v>114</v>
      </c>
      <c r="E1818" s="46" t="s">
        <v>115</v>
      </c>
      <c r="F1818" s="46" t="s">
        <v>40</v>
      </c>
    </row>
    <row r="1819" spans="1:6" x14ac:dyDescent="0.25">
      <c r="A1819" s="47">
        <v>95172.707467500004</v>
      </c>
      <c r="B1819" s="46" t="s">
        <v>107</v>
      </c>
      <c r="C1819" s="46" t="s">
        <v>5</v>
      </c>
      <c r="D1819" s="46" t="s">
        <v>114</v>
      </c>
      <c r="E1819" s="46" t="s">
        <v>115</v>
      </c>
      <c r="F1819" s="46" t="s">
        <v>40</v>
      </c>
    </row>
    <row r="1820" spans="1:6" x14ac:dyDescent="0.25">
      <c r="A1820" s="47">
        <v>268995.29343600001</v>
      </c>
      <c r="B1820" s="46" t="s">
        <v>107</v>
      </c>
      <c r="C1820" s="46" t="s">
        <v>4</v>
      </c>
      <c r="D1820" s="46" t="s">
        <v>114</v>
      </c>
      <c r="E1820" s="46" t="s">
        <v>115</v>
      </c>
      <c r="F1820" s="46" t="s">
        <v>40</v>
      </c>
    </row>
    <row r="1821" spans="1:6" x14ac:dyDescent="0.25">
      <c r="A1821" s="47">
        <v>39795.465097599998</v>
      </c>
      <c r="B1821" s="46" t="s">
        <v>107</v>
      </c>
      <c r="C1821" s="46" t="s">
        <v>5</v>
      </c>
      <c r="D1821" s="46" t="s">
        <v>114</v>
      </c>
      <c r="E1821" s="46" t="s">
        <v>115</v>
      </c>
      <c r="F1821" s="46" t="s">
        <v>40</v>
      </c>
    </row>
    <row r="1822" spans="1:6" x14ac:dyDescent="0.25">
      <c r="A1822" s="47">
        <v>50615.9290091</v>
      </c>
      <c r="B1822" s="46" t="s">
        <v>107</v>
      </c>
      <c r="C1822" s="46" t="s">
        <v>4</v>
      </c>
      <c r="D1822" s="46" t="s">
        <v>114</v>
      </c>
      <c r="E1822" s="46" t="s">
        <v>115</v>
      </c>
      <c r="F1822" s="46" t="s">
        <v>40</v>
      </c>
    </row>
    <row r="1823" spans="1:6" x14ac:dyDescent="0.25">
      <c r="A1823" s="47">
        <v>1087930.35665</v>
      </c>
      <c r="B1823" s="46" t="s">
        <v>107</v>
      </c>
      <c r="C1823" s="46" t="s">
        <v>4</v>
      </c>
      <c r="D1823" s="46" t="s">
        <v>114</v>
      </c>
      <c r="E1823" s="46" t="s">
        <v>115</v>
      </c>
      <c r="F1823" s="46" t="s">
        <v>40</v>
      </c>
    </row>
    <row r="1824" spans="1:6" x14ac:dyDescent="0.25">
      <c r="A1824" s="47">
        <v>51037.526315299998</v>
      </c>
      <c r="B1824" s="46" t="s">
        <v>107</v>
      </c>
      <c r="C1824" s="46" t="s">
        <v>4</v>
      </c>
      <c r="D1824" s="46" t="s">
        <v>114</v>
      </c>
      <c r="E1824" s="46" t="s">
        <v>115</v>
      </c>
      <c r="F1824" s="46" t="s">
        <v>40</v>
      </c>
    </row>
    <row r="1825" spans="1:6" x14ac:dyDescent="0.25">
      <c r="A1825" s="47">
        <v>450331.54083399998</v>
      </c>
      <c r="B1825" s="46" t="s">
        <v>107</v>
      </c>
      <c r="C1825" s="46" t="s">
        <v>5</v>
      </c>
      <c r="D1825" s="46" t="s">
        <v>114</v>
      </c>
      <c r="E1825" s="46" t="s">
        <v>115</v>
      </c>
      <c r="F1825" s="46" t="s">
        <v>40</v>
      </c>
    </row>
    <row r="1826" spans="1:6" x14ac:dyDescent="0.25">
      <c r="A1826" s="47">
        <v>6120446.5388900004</v>
      </c>
      <c r="B1826" s="46" t="s">
        <v>107</v>
      </c>
      <c r="C1826" s="46" t="s">
        <v>4</v>
      </c>
      <c r="D1826" s="46" t="s">
        <v>114</v>
      </c>
      <c r="E1826" s="46" t="s">
        <v>115</v>
      </c>
      <c r="F1826" s="46" t="s">
        <v>40</v>
      </c>
    </row>
    <row r="1827" spans="1:6" x14ac:dyDescent="0.25">
      <c r="A1827" s="47">
        <v>9407.87173678</v>
      </c>
      <c r="B1827" s="46" t="s">
        <v>107</v>
      </c>
      <c r="C1827" s="46" t="s">
        <v>4</v>
      </c>
      <c r="D1827" s="46" t="s">
        <v>114</v>
      </c>
      <c r="E1827" s="46" t="s">
        <v>115</v>
      </c>
      <c r="F1827" s="46" t="s">
        <v>40</v>
      </c>
    </row>
    <row r="1828" spans="1:6" x14ac:dyDescent="0.25">
      <c r="A1828" s="47">
        <v>386513.62528600002</v>
      </c>
      <c r="B1828" s="46" t="s">
        <v>107</v>
      </c>
      <c r="C1828" s="46" t="s">
        <v>5</v>
      </c>
      <c r="D1828" s="46" t="s">
        <v>114</v>
      </c>
      <c r="E1828" s="46" t="s">
        <v>115</v>
      </c>
      <c r="F1828" s="46" t="s">
        <v>40</v>
      </c>
    </row>
    <row r="1829" spans="1:6" x14ac:dyDescent="0.25">
      <c r="A1829" s="47">
        <v>25278.941996099999</v>
      </c>
      <c r="B1829" s="46" t="s">
        <v>107</v>
      </c>
      <c r="C1829" s="46" t="s">
        <v>5</v>
      </c>
      <c r="D1829" s="46" t="s">
        <v>114</v>
      </c>
      <c r="E1829" s="46" t="s">
        <v>115</v>
      </c>
      <c r="F1829" s="46" t="s">
        <v>40</v>
      </c>
    </row>
    <row r="1830" spans="1:6" x14ac:dyDescent="0.25">
      <c r="A1830" s="47">
        <v>123213.18396900001</v>
      </c>
      <c r="B1830" s="46" t="s">
        <v>107</v>
      </c>
      <c r="C1830" s="46" t="s">
        <v>5</v>
      </c>
      <c r="D1830" s="46" t="s">
        <v>114</v>
      </c>
      <c r="E1830" s="46" t="s">
        <v>115</v>
      </c>
      <c r="F1830" s="46" t="s">
        <v>40</v>
      </c>
    </row>
    <row r="1831" spans="1:6" x14ac:dyDescent="0.25">
      <c r="A1831" s="47">
        <v>261092.457463</v>
      </c>
      <c r="B1831" s="46" t="s">
        <v>107</v>
      </c>
      <c r="C1831" s="46" t="s">
        <v>4</v>
      </c>
      <c r="D1831" s="46" t="s">
        <v>114</v>
      </c>
      <c r="E1831" s="46" t="s">
        <v>115</v>
      </c>
      <c r="F1831" s="46" t="s">
        <v>40</v>
      </c>
    </row>
    <row r="1832" spans="1:6" x14ac:dyDescent="0.25">
      <c r="A1832" s="47">
        <v>2604153.3747700001</v>
      </c>
      <c r="B1832" s="46" t="s">
        <v>107</v>
      </c>
      <c r="C1832" s="46" t="s">
        <v>5</v>
      </c>
      <c r="D1832" s="46" t="s">
        <v>114</v>
      </c>
      <c r="E1832" s="46" t="s">
        <v>115</v>
      </c>
      <c r="F1832" s="46" t="s">
        <v>40</v>
      </c>
    </row>
    <row r="1833" spans="1:6" x14ac:dyDescent="0.25">
      <c r="A1833" s="47">
        <v>4097600.6191199999</v>
      </c>
      <c r="B1833" s="46" t="s">
        <v>107</v>
      </c>
      <c r="C1833" s="46" t="s">
        <v>4</v>
      </c>
      <c r="D1833" s="46" t="s">
        <v>114</v>
      </c>
      <c r="E1833" s="46" t="s">
        <v>115</v>
      </c>
      <c r="F1833" s="46" t="s">
        <v>40</v>
      </c>
    </row>
    <row r="1834" spans="1:6" x14ac:dyDescent="0.25">
      <c r="A1834" s="47">
        <v>446302.96344800002</v>
      </c>
      <c r="B1834" s="46" t="s">
        <v>107</v>
      </c>
      <c r="C1834" s="46" t="s">
        <v>4</v>
      </c>
      <c r="D1834" s="46" t="s">
        <v>114</v>
      </c>
      <c r="E1834" s="46" t="s">
        <v>115</v>
      </c>
      <c r="F1834" s="46" t="s">
        <v>40</v>
      </c>
    </row>
    <row r="1835" spans="1:6" x14ac:dyDescent="0.25">
      <c r="A1835" s="47">
        <v>489469.51670400001</v>
      </c>
      <c r="B1835" s="46" t="s">
        <v>107</v>
      </c>
      <c r="C1835" s="46" t="s">
        <v>4</v>
      </c>
      <c r="D1835" s="46" t="s">
        <v>114</v>
      </c>
      <c r="E1835" s="46" t="s">
        <v>115</v>
      </c>
      <c r="F1835" s="46" t="s">
        <v>40</v>
      </c>
    </row>
    <row r="1836" spans="1:6" x14ac:dyDescent="0.25">
      <c r="A1836" s="47">
        <v>891924.30984500004</v>
      </c>
      <c r="B1836" s="46" t="s">
        <v>107</v>
      </c>
      <c r="C1836" s="46" t="s">
        <v>2</v>
      </c>
      <c r="D1836" s="46" t="s">
        <v>114</v>
      </c>
      <c r="E1836" s="46" t="s">
        <v>115</v>
      </c>
      <c r="F1836" s="46" t="s">
        <v>40</v>
      </c>
    </row>
    <row r="1837" spans="1:6" x14ac:dyDescent="0.25">
      <c r="A1837" s="47">
        <v>5256605.5695099998</v>
      </c>
      <c r="B1837" s="46" t="s">
        <v>107</v>
      </c>
      <c r="C1837" s="46" t="s">
        <v>6</v>
      </c>
      <c r="D1837" s="46" t="s">
        <v>114</v>
      </c>
      <c r="E1837" s="46" t="s">
        <v>115</v>
      </c>
      <c r="F1837" s="46" t="s">
        <v>40</v>
      </c>
    </row>
    <row r="1838" spans="1:6" x14ac:dyDescent="0.25">
      <c r="A1838" s="47">
        <v>226020.850512</v>
      </c>
      <c r="B1838" s="46" t="s">
        <v>107</v>
      </c>
      <c r="C1838" s="46" t="s">
        <v>5</v>
      </c>
      <c r="D1838" s="46" t="s">
        <v>114</v>
      </c>
      <c r="E1838" s="46" t="s">
        <v>115</v>
      </c>
      <c r="F1838" s="46" t="s">
        <v>40</v>
      </c>
    </row>
    <row r="1839" spans="1:6" x14ac:dyDescent="0.25">
      <c r="A1839" s="47">
        <v>80398.886326000007</v>
      </c>
      <c r="B1839" s="46" t="s">
        <v>107</v>
      </c>
      <c r="C1839" s="46" t="s">
        <v>5</v>
      </c>
      <c r="D1839" s="46" t="s">
        <v>114</v>
      </c>
      <c r="E1839" s="46" t="s">
        <v>115</v>
      </c>
      <c r="F1839" s="46" t="s">
        <v>40</v>
      </c>
    </row>
    <row r="1840" spans="1:6" x14ac:dyDescent="0.25">
      <c r="A1840" s="47">
        <v>54037.837805900002</v>
      </c>
      <c r="B1840" s="46" t="s">
        <v>107</v>
      </c>
      <c r="C1840" s="46" t="s">
        <v>5</v>
      </c>
      <c r="D1840" s="46" t="s">
        <v>114</v>
      </c>
      <c r="E1840" s="46" t="s">
        <v>115</v>
      </c>
      <c r="F1840" s="46" t="s">
        <v>40</v>
      </c>
    </row>
    <row r="1841" spans="1:6" x14ac:dyDescent="0.25">
      <c r="A1841" s="47">
        <v>74668.133728999994</v>
      </c>
      <c r="B1841" s="46" t="s">
        <v>107</v>
      </c>
      <c r="C1841" s="46" t="s">
        <v>5</v>
      </c>
      <c r="D1841" s="46" t="s">
        <v>114</v>
      </c>
      <c r="E1841" s="46" t="s">
        <v>115</v>
      </c>
      <c r="F1841" s="46" t="s">
        <v>40</v>
      </c>
    </row>
    <row r="1842" spans="1:6" x14ac:dyDescent="0.25">
      <c r="A1842" s="47">
        <v>1679633.4759800001</v>
      </c>
      <c r="B1842" s="46" t="s">
        <v>107</v>
      </c>
      <c r="C1842" s="46" t="s">
        <v>5</v>
      </c>
      <c r="D1842" s="46" t="s">
        <v>114</v>
      </c>
      <c r="E1842" s="46" t="s">
        <v>115</v>
      </c>
      <c r="F1842" s="46" t="s">
        <v>40</v>
      </c>
    </row>
    <row r="1843" spans="1:6" x14ac:dyDescent="0.25">
      <c r="A1843" s="47">
        <v>633329.28766599996</v>
      </c>
      <c r="B1843" s="46" t="s">
        <v>107</v>
      </c>
      <c r="C1843" s="46" t="s">
        <v>5</v>
      </c>
      <c r="D1843" s="46" t="s">
        <v>114</v>
      </c>
      <c r="E1843" s="46" t="s">
        <v>115</v>
      </c>
      <c r="F1843" s="46" t="s">
        <v>40</v>
      </c>
    </row>
    <row r="1844" spans="1:6" x14ac:dyDescent="0.25">
      <c r="A1844" s="47">
        <v>92981.0363316</v>
      </c>
      <c r="B1844" s="46" t="s">
        <v>107</v>
      </c>
      <c r="C1844" s="46" t="s">
        <v>4</v>
      </c>
      <c r="D1844" s="46" t="s">
        <v>114</v>
      </c>
      <c r="E1844" s="46" t="s">
        <v>115</v>
      </c>
      <c r="F1844" s="46" t="s">
        <v>40</v>
      </c>
    </row>
    <row r="1845" spans="1:6" x14ac:dyDescent="0.25">
      <c r="A1845" s="47">
        <v>1836260.9258600001</v>
      </c>
      <c r="B1845" s="46" t="s">
        <v>107</v>
      </c>
      <c r="C1845" s="46" t="s">
        <v>4</v>
      </c>
      <c r="D1845" s="46" t="s">
        <v>114</v>
      </c>
      <c r="E1845" s="46" t="s">
        <v>115</v>
      </c>
      <c r="F1845" s="46" t="s">
        <v>40</v>
      </c>
    </row>
    <row r="1846" spans="1:6" x14ac:dyDescent="0.25">
      <c r="A1846" s="47">
        <v>373370.03249399998</v>
      </c>
      <c r="B1846" s="46" t="s">
        <v>107</v>
      </c>
      <c r="C1846" s="46" t="s">
        <v>4</v>
      </c>
      <c r="D1846" s="46" t="s">
        <v>114</v>
      </c>
      <c r="E1846" s="46" t="s">
        <v>115</v>
      </c>
      <c r="F1846" s="46" t="s">
        <v>40</v>
      </c>
    </row>
    <row r="1847" spans="1:6" x14ac:dyDescent="0.25">
      <c r="A1847" s="47">
        <v>82988.501869999993</v>
      </c>
      <c r="B1847" s="46" t="s">
        <v>107</v>
      </c>
      <c r="C1847" s="46" t="s">
        <v>5</v>
      </c>
      <c r="D1847" s="46" t="s">
        <v>114</v>
      </c>
      <c r="E1847" s="46" t="s">
        <v>115</v>
      </c>
      <c r="F1847" s="46" t="s">
        <v>40</v>
      </c>
    </row>
    <row r="1848" spans="1:6" x14ac:dyDescent="0.25">
      <c r="A1848" s="47">
        <v>83714.534400499993</v>
      </c>
      <c r="B1848" s="46" t="s">
        <v>107</v>
      </c>
      <c r="C1848" s="46" t="s">
        <v>5</v>
      </c>
      <c r="D1848" s="46" t="s">
        <v>114</v>
      </c>
      <c r="E1848" s="46" t="s">
        <v>115</v>
      </c>
      <c r="F1848" s="46" t="s">
        <v>40</v>
      </c>
    </row>
    <row r="1849" spans="1:6" x14ac:dyDescent="0.25">
      <c r="A1849" s="47">
        <v>4005690.53504</v>
      </c>
      <c r="B1849" s="46" t="s">
        <v>107</v>
      </c>
      <c r="C1849" s="46" t="s">
        <v>6</v>
      </c>
      <c r="D1849" s="46" t="s">
        <v>114</v>
      </c>
      <c r="E1849" s="46" t="s">
        <v>115</v>
      </c>
      <c r="F1849" s="46" t="s">
        <v>40</v>
      </c>
    </row>
    <row r="1850" spans="1:6" x14ac:dyDescent="0.25">
      <c r="A1850" s="47">
        <v>701407.32934499998</v>
      </c>
      <c r="B1850" s="46" t="s">
        <v>107</v>
      </c>
      <c r="C1850" s="46" t="s">
        <v>9</v>
      </c>
      <c r="D1850" s="46" t="s">
        <v>114</v>
      </c>
      <c r="E1850" s="46" t="s">
        <v>115</v>
      </c>
      <c r="F1850" s="46" t="s">
        <v>40</v>
      </c>
    </row>
    <row r="1851" spans="1:6" x14ac:dyDescent="0.25">
      <c r="A1851" s="47">
        <v>363276.401037</v>
      </c>
      <c r="B1851" s="46" t="s">
        <v>107</v>
      </c>
      <c r="C1851" s="46" t="s">
        <v>4</v>
      </c>
      <c r="D1851" s="46" t="s">
        <v>114</v>
      </c>
      <c r="E1851" s="46" t="s">
        <v>115</v>
      </c>
      <c r="F1851" s="46" t="s">
        <v>40</v>
      </c>
    </row>
    <row r="1852" spans="1:6" x14ac:dyDescent="0.25">
      <c r="A1852" s="47">
        <v>178138.91657599999</v>
      </c>
      <c r="B1852" s="46" t="s">
        <v>107</v>
      </c>
      <c r="C1852" s="46" t="s">
        <v>5</v>
      </c>
      <c r="D1852" s="46" t="s">
        <v>114</v>
      </c>
      <c r="E1852" s="46" t="s">
        <v>115</v>
      </c>
      <c r="F1852" s="46" t="s">
        <v>40</v>
      </c>
    </row>
    <row r="1853" spans="1:6" x14ac:dyDescent="0.25">
      <c r="A1853" s="47">
        <v>120105.46748599999</v>
      </c>
      <c r="B1853" s="46" t="s">
        <v>107</v>
      </c>
      <c r="C1853" s="46" t="s">
        <v>4</v>
      </c>
      <c r="D1853" s="46" t="s">
        <v>114</v>
      </c>
      <c r="E1853" s="46" t="s">
        <v>115</v>
      </c>
      <c r="F1853" s="46" t="s">
        <v>40</v>
      </c>
    </row>
    <row r="1854" spans="1:6" x14ac:dyDescent="0.25">
      <c r="A1854" s="47">
        <v>37251.792465600003</v>
      </c>
      <c r="B1854" s="46" t="s">
        <v>107</v>
      </c>
      <c r="C1854" s="46" t="s">
        <v>5</v>
      </c>
      <c r="D1854" s="46" t="s">
        <v>114</v>
      </c>
      <c r="E1854" s="46" t="s">
        <v>115</v>
      </c>
      <c r="F1854" s="46" t="s">
        <v>40</v>
      </c>
    </row>
    <row r="1855" spans="1:6" x14ac:dyDescent="0.25">
      <c r="A1855" s="47">
        <v>43326.202838800004</v>
      </c>
      <c r="B1855" s="46" t="s">
        <v>107</v>
      </c>
      <c r="C1855" s="46" t="s">
        <v>5</v>
      </c>
      <c r="D1855" s="46" t="s">
        <v>114</v>
      </c>
      <c r="E1855" s="46" t="s">
        <v>115</v>
      </c>
      <c r="F1855" s="46" t="s">
        <v>40</v>
      </c>
    </row>
    <row r="1856" spans="1:6" x14ac:dyDescent="0.25">
      <c r="A1856" s="47">
        <v>962940.38958800002</v>
      </c>
      <c r="B1856" s="46" t="s">
        <v>107</v>
      </c>
      <c r="C1856" s="46" t="s">
        <v>5</v>
      </c>
      <c r="D1856" s="46" t="s">
        <v>114</v>
      </c>
      <c r="E1856" s="46" t="s">
        <v>115</v>
      </c>
      <c r="F1856" s="46" t="s">
        <v>40</v>
      </c>
    </row>
    <row r="1857" spans="1:6" x14ac:dyDescent="0.25">
      <c r="A1857" s="47">
        <v>422724.22610299999</v>
      </c>
      <c r="B1857" s="46" t="s">
        <v>107</v>
      </c>
      <c r="C1857" s="46" t="s">
        <v>4</v>
      </c>
      <c r="D1857" s="46" t="s">
        <v>114</v>
      </c>
      <c r="E1857" s="46" t="s">
        <v>115</v>
      </c>
      <c r="F1857" s="46" t="s">
        <v>40</v>
      </c>
    </row>
    <row r="1858" spans="1:6" x14ac:dyDescent="0.25">
      <c r="A1858" s="47">
        <v>114700.62177100001</v>
      </c>
      <c r="B1858" s="46" t="s">
        <v>107</v>
      </c>
      <c r="C1858" s="46" t="s">
        <v>5</v>
      </c>
      <c r="D1858" s="46" t="s">
        <v>114</v>
      </c>
      <c r="E1858" s="46" t="s">
        <v>115</v>
      </c>
      <c r="F1858" s="46" t="s">
        <v>40</v>
      </c>
    </row>
    <row r="1859" spans="1:6" x14ac:dyDescent="0.25">
      <c r="A1859" s="47">
        <v>1065579.4746000001</v>
      </c>
      <c r="B1859" s="46" t="s">
        <v>107</v>
      </c>
      <c r="C1859" s="46" t="s">
        <v>4</v>
      </c>
      <c r="D1859" s="46" t="s">
        <v>114</v>
      </c>
      <c r="E1859" s="46" t="s">
        <v>115</v>
      </c>
      <c r="F1859" s="46" t="s">
        <v>40</v>
      </c>
    </row>
    <row r="1860" spans="1:6" x14ac:dyDescent="0.25">
      <c r="A1860" s="47">
        <v>878388.49635499995</v>
      </c>
      <c r="B1860" s="46" t="s">
        <v>107</v>
      </c>
      <c r="C1860" s="46" t="s">
        <v>5</v>
      </c>
      <c r="D1860" s="46" t="s">
        <v>114</v>
      </c>
      <c r="E1860" s="46" t="s">
        <v>115</v>
      </c>
      <c r="F1860" s="46" t="s">
        <v>40</v>
      </c>
    </row>
    <row r="1861" spans="1:6" x14ac:dyDescent="0.25">
      <c r="A1861" s="47">
        <v>282999.69091800001</v>
      </c>
      <c r="B1861" s="46" t="s">
        <v>107</v>
      </c>
      <c r="C1861" s="46" t="s">
        <v>5</v>
      </c>
      <c r="D1861" s="46" t="s">
        <v>114</v>
      </c>
      <c r="E1861" s="46" t="s">
        <v>115</v>
      </c>
      <c r="F1861" s="46" t="s">
        <v>40</v>
      </c>
    </row>
    <row r="1862" spans="1:6" x14ac:dyDescent="0.25">
      <c r="A1862" s="47">
        <v>403186.13749599998</v>
      </c>
      <c r="B1862" s="46" t="s">
        <v>107</v>
      </c>
      <c r="C1862" s="46" t="s">
        <v>5</v>
      </c>
      <c r="D1862" s="46" t="s">
        <v>114</v>
      </c>
      <c r="E1862" s="46" t="s">
        <v>115</v>
      </c>
      <c r="F1862" s="46" t="s">
        <v>40</v>
      </c>
    </row>
    <row r="1863" spans="1:6" x14ac:dyDescent="0.25">
      <c r="A1863" s="47">
        <v>3662997.5570499999</v>
      </c>
      <c r="B1863" s="46" t="s">
        <v>107</v>
      </c>
      <c r="C1863" s="46" t="s">
        <v>4</v>
      </c>
      <c r="D1863" s="46" t="s">
        <v>114</v>
      </c>
      <c r="E1863" s="46" t="s">
        <v>115</v>
      </c>
      <c r="F1863" s="46" t="s">
        <v>40</v>
      </c>
    </row>
    <row r="1864" spans="1:6" x14ac:dyDescent="0.25">
      <c r="A1864" s="47">
        <v>54091.060213099998</v>
      </c>
      <c r="B1864" s="46" t="s">
        <v>107</v>
      </c>
      <c r="C1864" s="46" t="s">
        <v>4</v>
      </c>
      <c r="D1864" s="46" t="s">
        <v>114</v>
      </c>
      <c r="E1864" s="46" t="s">
        <v>115</v>
      </c>
      <c r="F1864" s="46" t="s">
        <v>40</v>
      </c>
    </row>
    <row r="1865" spans="1:6" x14ac:dyDescent="0.25">
      <c r="A1865" s="47">
        <v>1199469.27752</v>
      </c>
      <c r="B1865" s="46" t="s">
        <v>107</v>
      </c>
      <c r="C1865" s="46" t="s">
        <v>5</v>
      </c>
      <c r="D1865" s="46" t="s">
        <v>114</v>
      </c>
      <c r="E1865" s="46" t="s">
        <v>115</v>
      </c>
      <c r="F1865" s="46" t="s">
        <v>40</v>
      </c>
    </row>
    <row r="1866" spans="1:6" x14ac:dyDescent="0.25">
      <c r="A1866" s="47">
        <v>47485.343692499999</v>
      </c>
      <c r="B1866" s="46" t="s">
        <v>107</v>
      </c>
      <c r="C1866" s="46" t="s">
        <v>5</v>
      </c>
      <c r="D1866" s="46" t="s">
        <v>114</v>
      </c>
      <c r="E1866" s="46" t="s">
        <v>115</v>
      </c>
      <c r="F1866" s="46" t="s">
        <v>40</v>
      </c>
    </row>
    <row r="1867" spans="1:6" x14ac:dyDescent="0.25">
      <c r="A1867" s="47">
        <v>380278.80903599999</v>
      </c>
      <c r="B1867" s="46" t="s">
        <v>107</v>
      </c>
      <c r="C1867" s="46" t="s">
        <v>5</v>
      </c>
      <c r="D1867" s="46" t="s">
        <v>114</v>
      </c>
      <c r="E1867" s="46" t="s">
        <v>115</v>
      </c>
      <c r="F1867" s="46" t="s">
        <v>40</v>
      </c>
    </row>
    <row r="1868" spans="1:6" x14ac:dyDescent="0.25">
      <c r="A1868" s="47">
        <v>29089.727845900001</v>
      </c>
      <c r="B1868" s="46" t="s">
        <v>107</v>
      </c>
      <c r="C1868" s="46" t="s">
        <v>4</v>
      </c>
      <c r="D1868" s="46" t="s">
        <v>114</v>
      </c>
      <c r="E1868" s="46" t="s">
        <v>115</v>
      </c>
      <c r="F1868" s="46" t="s">
        <v>40</v>
      </c>
    </row>
    <row r="1869" spans="1:6" x14ac:dyDescent="0.25">
      <c r="A1869" s="47">
        <v>9205.9836853600009</v>
      </c>
      <c r="B1869" s="46" t="s">
        <v>107</v>
      </c>
      <c r="C1869" s="46" t="s">
        <v>5</v>
      </c>
      <c r="D1869" s="46" t="s">
        <v>114</v>
      </c>
      <c r="E1869" s="46" t="s">
        <v>115</v>
      </c>
      <c r="F1869" s="46" t="s">
        <v>40</v>
      </c>
    </row>
    <row r="1870" spans="1:6" x14ac:dyDescent="0.25">
      <c r="A1870" s="47">
        <v>13440.7426578</v>
      </c>
      <c r="B1870" s="46" t="s">
        <v>107</v>
      </c>
      <c r="C1870" s="46" t="s">
        <v>5</v>
      </c>
      <c r="D1870" s="46" t="s">
        <v>114</v>
      </c>
      <c r="E1870" s="46" t="s">
        <v>115</v>
      </c>
      <c r="F1870" s="46" t="s">
        <v>40</v>
      </c>
    </row>
    <row r="1871" spans="1:6" x14ac:dyDescent="0.25">
      <c r="A1871" s="47">
        <v>116344.587392</v>
      </c>
      <c r="B1871" s="46" t="s">
        <v>107</v>
      </c>
      <c r="C1871" s="46" t="s">
        <v>4</v>
      </c>
      <c r="D1871" s="46" t="s">
        <v>114</v>
      </c>
      <c r="E1871" s="46" t="s">
        <v>115</v>
      </c>
      <c r="F1871" s="46" t="s">
        <v>40</v>
      </c>
    </row>
    <row r="1872" spans="1:6" x14ac:dyDescent="0.25">
      <c r="A1872" s="47">
        <v>555858.12511100003</v>
      </c>
      <c r="B1872" s="46" t="s">
        <v>107</v>
      </c>
      <c r="C1872" s="46" t="s">
        <v>5</v>
      </c>
      <c r="D1872" s="46" t="s">
        <v>114</v>
      </c>
      <c r="E1872" s="46" t="s">
        <v>115</v>
      </c>
      <c r="F1872" s="46" t="s">
        <v>40</v>
      </c>
    </row>
    <row r="1873" spans="1:6" x14ac:dyDescent="0.25">
      <c r="A1873" s="47">
        <v>454412.86932300002</v>
      </c>
      <c r="B1873" s="46" t="s">
        <v>107</v>
      </c>
      <c r="C1873" s="46" t="s">
        <v>5</v>
      </c>
      <c r="D1873" s="46" t="s">
        <v>114</v>
      </c>
      <c r="E1873" s="46" t="s">
        <v>115</v>
      </c>
      <c r="F1873" s="46" t="s">
        <v>40</v>
      </c>
    </row>
    <row r="1874" spans="1:6" x14ac:dyDescent="0.25">
      <c r="A1874" s="47">
        <v>2247066.0877700001</v>
      </c>
      <c r="B1874" s="46" t="s">
        <v>107</v>
      </c>
      <c r="C1874" s="46" t="s">
        <v>4</v>
      </c>
      <c r="D1874" s="46" t="s">
        <v>114</v>
      </c>
      <c r="E1874" s="46" t="s">
        <v>115</v>
      </c>
      <c r="F1874" s="46" t="s">
        <v>40</v>
      </c>
    </row>
    <row r="1875" spans="1:6" x14ac:dyDescent="0.25">
      <c r="A1875" s="47">
        <v>2311026.8567300001</v>
      </c>
      <c r="B1875" s="46" t="s">
        <v>107</v>
      </c>
      <c r="C1875" s="46" t="s">
        <v>5</v>
      </c>
      <c r="D1875" s="46" t="s">
        <v>114</v>
      </c>
      <c r="E1875" s="46" t="s">
        <v>115</v>
      </c>
      <c r="F1875" s="46" t="s">
        <v>40</v>
      </c>
    </row>
    <row r="1876" spans="1:6" x14ac:dyDescent="0.25">
      <c r="A1876" s="47">
        <v>80739.117958100003</v>
      </c>
      <c r="B1876" s="46" t="s">
        <v>107</v>
      </c>
      <c r="C1876" s="46" t="s">
        <v>4</v>
      </c>
      <c r="D1876" s="46" t="s">
        <v>114</v>
      </c>
      <c r="E1876" s="46" t="s">
        <v>115</v>
      </c>
      <c r="F1876" s="46" t="s">
        <v>40</v>
      </c>
    </row>
    <row r="1877" spans="1:6" x14ac:dyDescent="0.25">
      <c r="A1877" s="47">
        <v>34388.213207300003</v>
      </c>
      <c r="B1877" s="46" t="s">
        <v>107</v>
      </c>
      <c r="C1877" s="46" t="s">
        <v>5</v>
      </c>
      <c r="D1877" s="46" t="s">
        <v>114</v>
      </c>
      <c r="E1877" s="46" t="s">
        <v>115</v>
      </c>
      <c r="F1877" s="46" t="s">
        <v>40</v>
      </c>
    </row>
    <row r="1878" spans="1:6" x14ac:dyDescent="0.25">
      <c r="A1878" s="47">
        <v>58502.617915299998</v>
      </c>
      <c r="B1878" s="46" t="s">
        <v>107</v>
      </c>
      <c r="C1878" s="46" t="s">
        <v>5</v>
      </c>
      <c r="D1878" s="46" t="s">
        <v>114</v>
      </c>
      <c r="E1878" s="46" t="s">
        <v>115</v>
      </c>
      <c r="F1878" s="46" t="s">
        <v>40</v>
      </c>
    </row>
    <row r="1879" spans="1:6" x14ac:dyDescent="0.25">
      <c r="A1879" s="47">
        <v>32076.595488499999</v>
      </c>
      <c r="B1879" s="46" t="s">
        <v>107</v>
      </c>
      <c r="C1879" s="46" t="s">
        <v>5</v>
      </c>
      <c r="D1879" s="46" t="s">
        <v>114</v>
      </c>
      <c r="E1879" s="46" t="s">
        <v>115</v>
      </c>
      <c r="F1879" s="46" t="s">
        <v>40</v>
      </c>
    </row>
    <row r="1880" spans="1:6" x14ac:dyDescent="0.25">
      <c r="A1880" s="47">
        <v>226580.64266700001</v>
      </c>
      <c r="B1880" s="46" t="s">
        <v>107</v>
      </c>
      <c r="C1880" s="46" t="s">
        <v>4</v>
      </c>
      <c r="D1880" s="46" t="s">
        <v>114</v>
      </c>
      <c r="E1880" s="46" t="s">
        <v>115</v>
      </c>
      <c r="F1880" s="46" t="s">
        <v>40</v>
      </c>
    </row>
    <row r="1881" spans="1:6" x14ac:dyDescent="0.25">
      <c r="A1881" s="47">
        <v>251039.03591100001</v>
      </c>
      <c r="B1881" s="46" t="s">
        <v>107</v>
      </c>
      <c r="C1881" s="46" t="s">
        <v>4</v>
      </c>
      <c r="D1881" s="46" t="s">
        <v>114</v>
      </c>
      <c r="E1881" s="46" t="s">
        <v>115</v>
      </c>
      <c r="F1881" s="46" t="s">
        <v>40</v>
      </c>
    </row>
    <row r="1882" spans="1:6" x14ac:dyDescent="0.25">
      <c r="A1882" s="47">
        <v>62923.528996699999</v>
      </c>
      <c r="B1882" s="46" t="s">
        <v>107</v>
      </c>
      <c r="C1882" s="46" t="s">
        <v>4</v>
      </c>
      <c r="D1882" s="46" t="s">
        <v>114</v>
      </c>
      <c r="E1882" s="46" t="s">
        <v>115</v>
      </c>
      <c r="F1882" s="46" t="s">
        <v>40</v>
      </c>
    </row>
    <row r="1883" spans="1:6" x14ac:dyDescent="0.25">
      <c r="A1883" s="47">
        <v>10751.860513600001</v>
      </c>
      <c r="B1883" s="46" t="s">
        <v>107</v>
      </c>
      <c r="C1883" s="46" t="s">
        <v>4</v>
      </c>
      <c r="D1883" s="46" t="s">
        <v>114</v>
      </c>
      <c r="E1883" s="46" t="s">
        <v>115</v>
      </c>
      <c r="F1883" s="46" t="s">
        <v>40</v>
      </c>
    </row>
    <row r="1884" spans="1:6" x14ac:dyDescent="0.25">
      <c r="A1884" s="47">
        <v>80852.387178100005</v>
      </c>
      <c r="B1884" s="46" t="s">
        <v>107</v>
      </c>
      <c r="C1884" s="46" t="s">
        <v>2</v>
      </c>
      <c r="D1884" s="46" t="s">
        <v>114</v>
      </c>
      <c r="E1884" s="46" t="s">
        <v>115</v>
      </c>
      <c r="F1884" s="46" t="s">
        <v>40</v>
      </c>
    </row>
    <row r="1885" spans="1:6" x14ac:dyDescent="0.25">
      <c r="A1885" s="47">
        <v>462505.17453100003</v>
      </c>
      <c r="B1885" s="46" t="s">
        <v>107</v>
      </c>
      <c r="C1885" s="46" t="s">
        <v>2</v>
      </c>
      <c r="D1885" s="46" t="s">
        <v>114</v>
      </c>
      <c r="E1885" s="46" t="s">
        <v>115</v>
      </c>
      <c r="F1885" s="46" t="s">
        <v>40</v>
      </c>
    </row>
    <row r="1886" spans="1:6" x14ac:dyDescent="0.25">
      <c r="A1886" s="47">
        <v>2622303.3091099998</v>
      </c>
      <c r="B1886" s="46" t="s">
        <v>107</v>
      </c>
      <c r="C1886" s="46" t="s">
        <v>2</v>
      </c>
      <c r="D1886" s="46" t="s">
        <v>114</v>
      </c>
      <c r="E1886" s="46" t="s">
        <v>115</v>
      </c>
      <c r="F1886" s="46" t="s">
        <v>40</v>
      </c>
    </row>
    <row r="1887" spans="1:6" x14ac:dyDescent="0.25">
      <c r="A1887" s="47">
        <v>140558.29593200001</v>
      </c>
      <c r="B1887" s="46" t="s">
        <v>107</v>
      </c>
      <c r="C1887" s="46" t="s">
        <v>4</v>
      </c>
      <c r="D1887" s="46" t="s">
        <v>114</v>
      </c>
      <c r="E1887" s="46" t="s">
        <v>115</v>
      </c>
      <c r="F1887" s="46" t="s">
        <v>40</v>
      </c>
    </row>
    <row r="1888" spans="1:6" x14ac:dyDescent="0.25">
      <c r="A1888" s="47">
        <v>77484.019943000007</v>
      </c>
      <c r="B1888" s="46" t="s">
        <v>107</v>
      </c>
      <c r="C1888" s="46" t="s">
        <v>1</v>
      </c>
      <c r="D1888" s="46" t="s">
        <v>114</v>
      </c>
      <c r="E1888" s="46" t="s">
        <v>115</v>
      </c>
      <c r="F1888" s="46" t="s">
        <v>40</v>
      </c>
    </row>
    <row r="1889" spans="1:6" x14ac:dyDescent="0.25">
      <c r="A1889" s="47">
        <v>645862.38931899995</v>
      </c>
      <c r="B1889" s="46" t="s">
        <v>107</v>
      </c>
      <c r="C1889" s="46" t="s">
        <v>4</v>
      </c>
      <c r="D1889" s="46" t="s">
        <v>114</v>
      </c>
      <c r="E1889" s="46" t="s">
        <v>115</v>
      </c>
      <c r="F1889" s="46" t="s">
        <v>40</v>
      </c>
    </row>
    <row r="1890" spans="1:6" x14ac:dyDescent="0.25">
      <c r="A1890" s="47">
        <v>2653166.0606399998</v>
      </c>
      <c r="B1890" s="46" t="s">
        <v>107</v>
      </c>
      <c r="C1890" s="46" t="s">
        <v>2</v>
      </c>
      <c r="D1890" s="46" t="s">
        <v>114</v>
      </c>
      <c r="E1890" s="46" t="s">
        <v>115</v>
      </c>
      <c r="F1890" s="46" t="s">
        <v>40</v>
      </c>
    </row>
    <row r="1891" spans="1:6" x14ac:dyDescent="0.25">
      <c r="A1891" s="47">
        <v>18079.900130400001</v>
      </c>
      <c r="B1891" s="46" t="s">
        <v>107</v>
      </c>
      <c r="C1891" s="46" t="s">
        <v>5</v>
      </c>
      <c r="D1891" s="46" t="s">
        <v>114</v>
      </c>
      <c r="E1891" s="46" t="s">
        <v>115</v>
      </c>
      <c r="F1891" s="46" t="s">
        <v>40</v>
      </c>
    </row>
    <row r="1892" spans="1:6" x14ac:dyDescent="0.25">
      <c r="A1892" s="47">
        <v>657100.67411799997</v>
      </c>
      <c r="B1892" s="46" t="s">
        <v>107</v>
      </c>
      <c r="C1892" s="46" t="s">
        <v>2</v>
      </c>
      <c r="D1892" s="46" t="s">
        <v>114</v>
      </c>
      <c r="E1892" s="46" t="s">
        <v>115</v>
      </c>
      <c r="F1892" s="46" t="s">
        <v>40</v>
      </c>
    </row>
    <row r="1893" spans="1:6" x14ac:dyDescent="0.25">
      <c r="A1893" s="47">
        <v>816736.13823100005</v>
      </c>
      <c r="B1893" s="46" t="s">
        <v>107</v>
      </c>
      <c r="C1893" s="46" t="s">
        <v>2</v>
      </c>
      <c r="D1893" s="46" t="s">
        <v>114</v>
      </c>
      <c r="E1893" s="46" t="s">
        <v>115</v>
      </c>
      <c r="F1893" s="46" t="s">
        <v>40</v>
      </c>
    </row>
    <row r="1894" spans="1:6" x14ac:dyDescent="0.25">
      <c r="A1894" s="47">
        <v>233945.73766899999</v>
      </c>
      <c r="B1894" s="46" t="s">
        <v>107</v>
      </c>
      <c r="C1894" s="46" t="s">
        <v>2</v>
      </c>
      <c r="D1894" s="46" t="s">
        <v>114</v>
      </c>
      <c r="E1894" s="46" t="s">
        <v>115</v>
      </c>
      <c r="F1894" s="46" t="s">
        <v>40</v>
      </c>
    </row>
    <row r="1895" spans="1:6" x14ac:dyDescent="0.25">
      <c r="A1895" s="47">
        <v>2390.4970536599999</v>
      </c>
      <c r="B1895" s="46" t="s">
        <v>107</v>
      </c>
      <c r="C1895" s="46" t="s">
        <v>4</v>
      </c>
      <c r="D1895" s="46" t="s">
        <v>114</v>
      </c>
      <c r="E1895" s="46" t="s">
        <v>115</v>
      </c>
      <c r="F1895" s="46" t="s">
        <v>40</v>
      </c>
    </row>
    <row r="1896" spans="1:6" x14ac:dyDescent="0.25">
      <c r="A1896" s="47">
        <v>8876.00062368</v>
      </c>
      <c r="B1896" s="46" t="s">
        <v>107</v>
      </c>
      <c r="C1896" s="46" t="s">
        <v>4</v>
      </c>
      <c r="D1896" s="46" t="s">
        <v>114</v>
      </c>
      <c r="E1896" s="46" t="s">
        <v>115</v>
      </c>
      <c r="F1896" s="46" t="s">
        <v>40</v>
      </c>
    </row>
    <row r="1897" spans="1:6" x14ac:dyDescent="0.25">
      <c r="A1897" s="47">
        <v>15779.097996099999</v>
      </c>
      <c r="B1897" s="46" t="s">
        <v>107</v>
      </c>
      <c r="C1897" s="46" t="s">
        <v>4</v>
      </c>
      <c r="D1897" s="46" t="s">
        <v>114</v>
      </c>
      <c r="E1897" s="46" t="s">
        <v>115</v>
      </c>
      <c r="F1897" s="46" t="s">
        <v>40</v>
      </c>
    </row>
    <row r="1898" spans="1:6" x14ac:dyDescent="0.25">
      <c r="A1898" s="47">
        <v>20170.3265632</v>
      </c>
      <c r="B1898" s="46" t="s">
        <v>107</v>
      </c>
      <c r="C1898" s="46" t="s">
        <v>4</v>
      </c>
      <c r="D1898" s="46" t="s">
        <v>114</v>
      </c>
      <c r="E1898" s="46" t="s">
        <v>115</v>
      </c>
      <c r="F1898" s="46" t="s">
        <v>40</v>
      </c>
    </row>
    <row r="1899" spans="1:6" x14ac:dyDescent="0.25">
      <c r="A1899" s="47">
        <v>131744.374151</v>
      </c>
      <c r="B1899" s="46" t="s">
        <v>107</v>
      </c>
      <c r="C1899" s="46" t="s">
        <v>4</v>
      </c>
      <c r="D1899" s="46" t="s">
        <v>114</v>
      </c>
      <c r="E1899" s="46" t="s">
        <v>115</v>
      </c>
      <c r="F1899" s="46" t="s">
        <v>40</v>
      </c>
    </row>
    <row r="1900" spans="1:6" x14ac:dyDescent="0.25">
      <c r="A1900" s="47">
        <v>235602.23368</v>
      </c>
      <c r="B1900" s="46" t="s">
        <v>107</v>
      </c>
      <c r="C1900" s="46" t="s">
        <v>4</v>
      </c>
      <c r="D1900" s="46" t="s">
        <v>114</v>
      </c>
      <c r="E1900" s="46" t="s">
        <v>115</v>
      </c>
      <c r="F1900" s="46" t="s">
        <v>40</v>
      </c>
    </row>
    <row r="1901" spans="1:6" x14ac:dyDescent="0.25">
      <c r="A1901" s="47">
        <v>31765.971962700001</v>
      </c>
      <c r="B1901" s="46" t="s">
        <v>107</v>
      </c>
      <c r="C1901" s="46" t="s">
        <v>1</v>
      </c>
      <c r="D1901" s="46" t="s">
        <v>114</v>
      </c>
      <c r="E1901" s="46" t="s">
        <v>115</v>
      </c>
      <c r="F1901" s="46" t="s">
        <v>40</v>
      </c>
    </row>
    <row r="1902" spans="1:6" x14ac:dyDescent="0.25">
      <c r="A1902" s="47">
        <v>84481.661132599998</v>
      </c>
      <c r="B1902" s="46" t="s">
        <v>107</v>
      </c>
      <c r="C1902" s="46" t="s">
        <v>11</v>
      </c>
      <c r="D1902" s="46" t="s">
        <v>114</v>
      </c>
      <c r="E1902" s="46" t="s">
        <v>115</v>
      </c>
      <c r="F1902" s="46" t="s">
        <v>40</v>
      </c>
    </row>
    <row r="1903" spans="1:6" x14ac:dyDescent="0.25">
      <c r="A1903" s="47">
        <v>123437.651185</v>
      </c>
      <c r="B1903" s="46" t="s">
        <v>107</v>
      </c>
      <c r="C1903" s="46" t="s">
        <v>1</v>
      </c>
      <c r="D1903" s="46" t="s">
        <v>114</v>
      </c>
      <c r="E1903" s="46" t="s">
        <v>115</v>
      </c>
      <c r="F1903" s="46" t="s">
        <v>40</v>
      </c>
    </row>
    <row r="1904" spans="1:6" x14ac:dyDescent="0.25">
      <c r="A1904" s="47">
        <v>1469170.1342800001</v>
      </c>
      <c r="B1904" s="46" t="s">
        <v>107</v>
      </c>
      <c r="C1904" s="46" t="s">
        <v>2</v>
      </c>
      <c r="D1904" s="46" t="s">
        <v>114</v>
      </c>
      <c r="E1904" s="46" t="s">
        <v>115</v>
      </c>
      <c r="F1904" s="46" t="s">
        <v>40</v>
      </c>
    </row>
    <row r="1905" spans="1:6" x14ac:dyDescent="0.25">
      <c r="A1905" s="47">
        <v>121912.573515</v>
      </c>
      <c r="B1905" s="46" t="s">
        <v>107</v>
      </c>
      <c r="C1905" s="46" t="s">
        <v>1</v>
      </c>
      <c r="D1905" s="46" t="s">
        <v>114</v>
      </c>
      <c r="E1905" s="46" t="s">
        <v>115</v>
      </c>
      <c r="F1905" s="46" t="s">
        <v>40</v>
      </c>
    </row>
    <row r="1906" spans="1:6" x14ac:dyDescent="0.25">
      <c r="A1906" s="47">
        <v>466281.28964799998</v>
      </c>
      <c r="B1906" s="46" t="s">
        <v>107</v>
      </c>
      <c r="C1906" s="46" t="s">
        <v>2</v>
      </c>
      <c r="D1906" s="46" t="s">
        <v>114</v>
      </c>
      <c r="E1906" s="46" t="s">
        <v>115</v>
      </c>
      <c r="F1906" s="46" t="s">
        <v>40</v>
      </c>
    </row>
    <row r="1907" spans="1:6" x14ac:dyDescent="0.25">
      <c r="A1907" s="47">
        <v>8164451.2639300004</v>
      </c>
      <c r="B1907" s="46" t="s">
        <v>107</v>
      </c>
      <c r="C1907" s="46" t="s">
        <v>2</v>
      </c>
      <c r="D1907" s="46" t="s">
        <v>114</v>
      </c>
      <c r="E1907" s="46" t="s">
        <v>115</v>
      </c>
      <c r="F1907" s="46" t="s">
        <v>40</v>
      </c>
    </row>
    <row r="1908" spans="1:6" x14ac:dyDescent="0.25">
      <c r="A1908" s="47">
        <v>219169.930846</v>
      </c>
      <c r="B1908" s="46" t="s">
        <v>107</v>
      </c>
      <c r="C1908" s="46" t="s">
        <v>11</v>
      </c>
      <c r="D1908" s="46" t="s">
        <v>114</v>
      </c>
      <c r="E1908" s="46" t="s">
        <v>115</v>
      </c>
      <c r="F1908" s="46" t="s">
        <v>40</v>
      </c>
    </row>
    <row r="1909" spans="1:6" x14ac:dyDescent="0.25">
      <c r="A1909" s="47">
        <v>1621061.87215</v>
      </c>
      <c r="B1909" s="46" t="s">
        <v>107</v>
      </c>
      <c r="C1909" s="46" t="s">
        <v>15</v>
      </c>
      <c r="D1909" s="46" t="s">
        <v>114</v>
      </c>
      <c r="E1909" s="46" t="s">
        <v>115</v>
      </c>
      <c r="F1909" s="46" t="s">
        <v>40</v>
      </c>
    </row>
    <row r="1910" spans="1:6" x14ac:dyDescent="0.25">
      <c r="A1910" s="47">
        <v>3202.15523704</v>
      </c>
      <c r="B1910" s="46" t="s">
        <v>107</v>
      </c>
      <c r="C1910" s="46" t="s">
        <v>14</v>
      </c>
      <c r="D1910" s="46" t="s">
        <v>114</v>
      </c>
      <c r="E1910" s="46" t="s">
        <v>115</v>
      </c>
      <c r="F1910" s="46" t="s">
        <v>40</v>
      </c>
    </row>
    <row r="1911" spans="1:6" x14ac:dyDescent="0.25">
      <c r="A1911" s="47">
        <v>9532.8063045800009</v>
      </c>
      <c r="B1911" s="46" t="s">
        <v>107</v>
      </c>
      <c r="C1911" s="46" t="s">
        <v>14</v>
      </c>
      <c r="D1911" s="46" t="s">
        <v>114</v>
      </c>
      <c r="E1911" s="46" t="s">
        <v>115</v>
      </c>
      <c r="F1911" s="46" t="s">
        <v>40</v>
      </c>
    </row>
    <row r="1912" spans="1:6" x14ac:dyDescent="0.25">
      <c r="A1912" s="47">
        <v>68677.884282600004</v>
      </c>
      <c r="B1912" s="46" t="s">
        <v>107</v>
      </c>
      <c r="C1912" s="46" t="s">
        <v>1</v>
      </c>
      <c r="D1912" s="46" t="s">
        <v>114</v>
      </c>
      <c r="E1912" s="46" t="s">
        <v>115</v>
      </c>
      <c r="F1912" s="46" t="s">
        <v>40</v>
      </c>
    </row>
    <row r="1913" spans="1:6" x14ac:dyDescent="0.25">
      <c r="A1913" s="47">
        <v>196147.23736900001</v>
      </c>
      <c r="B1913" s="46" t="s">
        <v>107</v>
      </c>
      <c r="C1913" s="46" t="s">
        <v>4</v>
      </c>
      <c r="D1913" s="46" t="s">
        <v>114</v>
      </c>
      <c r="E1913" s="46" t="s">
        <v>115</v>
      </c>
      <c r="F1913" s="46" t="s">
        <v>40</v>
      </c>
    </row>
    <row r="1914" spans="1:6" x14ac:dyDescent="0.25">
      <c r="A1914" s="47">
        <v>45189.4254544</v>
      </c>
      <c r="B1914" s="46" t="s">
        <v>106</v>
      </c>
      <c r="C1914" s="46" t="s">
        <v>14</v>
      </c>
      <c r="D1914" s="46" t="s">
        <v>114</v>
      </c>
      <c r="E1914" s="46" t="s">
        <v>115</v>
      </c>
      <c r="F1914" s="46" t="s">
        <v>41</v>
      </c>
    </row>
    <row r="1915" spans="1:6" x14ac:dyDescent="0.25">
      <c r="A1915" s="47">
        <v>14337872.570499999</v>
      </c>
      <c r="B1915" s="46" t="s">
        <v>106</v>
      </c>
      <c r="C1915" s="46" t="s">
        <v>15</v>
      </c>
      <c r="D1915" s="46" t="s">
        <v>114</v>
      </c>
      <c r="E1915" s="46" t="s">
        <v>115</v>
      </c>
      <c r="F1915" s="46" t="s">
        <v>41</v>
      </c>
    </row>
    <row r="1916" spans="1:6" x14ac:dyDescent="0.25">
      <c r="A1916" s="47">
        <v>5847.1931863399996</v>
      </c>
      <c r="B1916" s="46" t="s">
        <v>106</v>
      </c>
      <c r="C1916" s="46" t="s">
        <v>10</v>
      </c>
      <c r="D1916" s="46" t="s">
        <v>114</v>
      </c>
      <c r="E1916" s="46" t="s">
        <v>115</v>
      </c>
      <c r="F1916" s="46" t="s">
        <v>41</v>
      </c>
    </row>
    <row r="1917" spans="1:6" x14ac:dyDescent="0.25">
      <c r="A1917" s="47">
        <v>10651165.141100001</v>
      </c>
      <c r="B1917" s="46" t="s">
        <v>106</v>
      </c>
      <c r="C1917" s="46" t="s">
        <v>15</v>
      </c>
      <c r="D1917" s="46" t="s">
        <v>114</v>
      </c>
      <c r="E1917" s="46" t="s">
        <v>115</v>
      </c>
      <c r="F1917" s="46" t="s">
        <v>41</v>
      </c>
    </row>
    <row r="1918" spans="1:6" x14ac:dyDescent="0.25">
      <c r="A1918" s="47">
        <v>69263.337539200002</v>
      </c>
      <c r="B1918" s="46" t="s">
        <v>106</v>
      </c>
      <c r="C1918" s="46" t="s">
        <v>15</v>
      </c>
      <c r="D1918" s="46" t="s">
        <v>114</v>
      </c>
      <c r="E1918" s="46" t="s">
        <v>115</v>
      </c>
      <c r="F1918" s="46" t="s">
        <v>40</v>
      </c>
    </row>
    <row r="1919" spans="1:6" x14ac:dyDescent="0.25">
      <c r="A1919" s="47">
        <v>15703269.703199999</v>
      </c>
      <c r="B1919" s="46" t="s">
        <v>106</v>
      </c>
      <c r="C1919" s="46" t="s">
        <v>15</v>
      </c>
      <c r="D1919" s="46" t="s">
        <v>114</v>
      </c>
      <c r="E1919" s="46" t="s">
        <v>115</v>
      </c>
      <c r="F1919" s="46" t="s">
        <v>41</v>
      </c>
    </row>
    <row r="1920" spans="1:6" x14ac:dyDescent="0.25">
      <c r="A1920" s="47">
        <v>34796539.073100001</v>
      </c>
      <c r="B1920" s="46" t="s">
        <v>106</v>
      </c>
      <c r="C1920" s="46" t="s">
        <v>15</v>
      </c>
      <c r="D1920" s="46" t="s">
        <v>114</v>
      </c>
      <c r="E1920" s="46" t="s">
        <v>115</v>
      </c>
      <c r="F1920" s="46" t="s">
        <v>40</v>
      </c>
    </row>
    <row r="1921" spans="1:6" x14ac:dyDescent="0.25">
      <c r="A1921" s="47">
        <v>18787.188666400001</v>
      </c>
      <c r="B1921" s="46" t="s">
        <v>106</v>
      </c>
      <c r="C1921" s="46" t="s">
        <v>15</v>
      </c>
      <c r="D1921" s="46" t="s">
        <v>114</v>
      </c>
      <c r="E1921" s="46" t="s">
        <v>115</v>
      </c>
      <c r="F1921" s="46" t="s">
        <v>40</v>
      </c>
    </row>
    <row r="1922" spans="1:6" x14ac:dyDescent="0.25">
      <c r="A1922" s="47">
        <v>13679.4118829</v>
      </c>
      <c r="B1922" s="46" t="s">
        <v>106</v>
      </c>
      <c r="C1922" s="46" t="s">
        <v>5</v>
      </c>
      <c r="D1922" s="46" t="s">
        <v>114</v>
      </c>
      <c r="E1922" s="46" t="s">
        <v>115</v>
      </c>
      <c r="F1922" s="46" t="s">
        <v>40</v>
      </c>
    </row>
    <row r="1923" spans="1:6" x14ac:dyDescent="0.25">
      <c r="A1923" s="47">
        <v>43439.525838499998</v>
      </c>
      <c r="B1923" s="46" t="s">
        <v>106</v>
      </c>
      <c r="C1923" s="46" t="s">
        <v>5</v>
      </c>
      <c r="D1923" s="46" t="s">
        <v>114</v>
      </c>
      <c r="E1923" s="46" t="s">
        <v>115</v>
      </c>
      <c r="F1923" s="46" t="s">
        <v>40</v>
      </c>
    </row>
    <row r="1924" spans="1:6" x14ac:dyDescent="0.25">
      <c r="A1924" s="47">
        <v>9550.1975849600003</v>
      </c>
      <c r="B1924" s="46" t="s">
        <v>106</v>
      </c>
      <c r="C1924" s="46" t="s">
        <v>5</v>
      </c>
      <c r="D1924" s="46" t="s">
        <v>114</v>
      </c>
      <c r="E1924" s="46" t="s">
        <v>115</v>
      </c>
      <c r="F1924" s="46" t="s">
        <v>40</v>
      </c>
    </row>
    <row r="1925" spans="1:6" x14ac:dyDescent="0.25">
      <c r="A1925" s="47">
        <v>4316.7675032899997</v>
      </c>
      <c r="B1925" s="46" t="s">
        <v>106</v>
      </c>
      <c r="C1925" s="46" t="s">
        <v>5</v>
      </c>
      <c r="D1925" s="46" t="s">
        <v>114</v>
      </c>
      <c r="E1925" s="46" t="s">
        <v>115</v>
      </c>
      <c r="F1925" s="46" t="s">
        <v>40</v>
      </c>
    </row>
    <row r="1926" spans="1:6" x14ac:dyDescent="0.25">
      <c r="A1926" s="47">
        <v>6775.6509285000002</v>
      </c>
      <c r="B1926" s="46" t="s">
        <v>106</v>
      </c>
      <c r="C1926" s="46" t="s">
        <v>1</v>
      </c>
      <c r="D1926" s="46" t="s">
        <v>114</v>
      </c>
      <c r="E1926" s="46" t="s">
        <v>115</v>
      </c>
      <c r="F1926" s="46" t="s">
        <v>40</v>
      </c>
    </row>
    <row r="1927" spans="1:6" x14ac:dyDescent="0.25">
      <c r="A1927" s="47">
        <v>246.62376855799999</v>
      </c>
      <c r="B1927" s="46" t="s">
        <v>106</v>
      </c>
      <c r="C1927" s="46" t="s">
        <v>0</v>
      </c>
      <c r="D1927" s="46" t="s">
        <v>114</v>
      </c>
      <c r="E1927" s="46" t="s">
        <v>115</v>
      </c>
      <c r="F1927" s="46" t="s">
        <v>40</v>
      </c>
    </row>
    <row r="1928" spans="1:6" x14ac:dyDescent="0.25">
      <c r="A1928" s="47">
        <v>719000.81784999999</v>
      </c>
      <c r="B1928" s="46" t="s">
        <v>106</v>
      </c>
      <c r="C1928" s="46" t="s">
        <v>15</v>
      </c>
      <c r="D1928" s="46" t="s">
        <v>114</v>
      </c>
      <c r="E1928" s="46" t="s">
        <v>115</v>
      </c>
      <c r="F1928" s="46" t="s">
        <v>40</v>
      </c>
    </row>
    <row r="1929" spans="1:6" x14ac:dyDescent="0.25">
      <c r="A1929" s="47">
        <v>163931.72613900001</v>
      </c>
      <c r="B1929" s="46" t="s">
        <v>106</v>
      </c>
      <c r="C1929" s="46" t="s">
        <v>15</v>
      </c>
      <c r="D1929" s="46" t="s">
        <v>114</v>
      </c>
      <c r="E1929" s="46" t="s">
        <v>115</v>
      </c>
      <c r="F1929" s="46" t="s">
        <v>40</v>
      </c>
    </row>
    <row r="1930" spans="1:6" x14ac:dyDescent="0.25">
      <c r="A1930" s="47">
        <v>1083.2210257900001</v>
      </c>
      <c r="B1930" s="46" t="s">
        <v>106</v>
      </c>
      <c r="C1930" s="46" t="s">
        <v>15</v>
      </c>
      <c r="D1930" s="46" t="s">
        <v>114</v>
      </c>
      <c r="E1930" s="46" t="s">
        <v>115</v>
      </c>
      <c r="F1930" s="46" t="s">
        <v>40</v>
      </c>
    </row>
    <row r="1931" spans="1:6" x14ac:dyDescent="0.25">
      <c r="A1931" s="47">
        <v>6054667.1802000003</v>
      </c>
      <c r="B1931" s="46" t="s">
        <v>107</v>
      </c>
      <c r="C1931" s="46" t="s">
        <v>2</v>
      </c>
      <c r="D1931" s="46" t="s">
        <v>114</v>
      </c>
      <c r="E1931" s="46" t="s">
        <v>115</v>
      </c>
      <c r="F1931" s="46" t="s">
        <v>41</v>
      </c>
    </row>
    <row r="1932" spans="1:6" x14ac:dyDescent="0.25">
      <c r="A1932" s="47">
        <v>784532.794719</v>
      </c>
      <c r="B1932" s="46" t="s">
        <v>107</v>
      </c>
      <c r="C1932" s="46" t="s">
        <v>4</v>
      </c>
      <c r="D1932" s="46" t="s">
        <v>114</v>
      </c>
      <c r="E1932" s="46" t="s">
        <v>115</v>
      </c>
      <c r="F1932" s="46" t="s">
        <v>41</v>
      </c>
    </row>
    <row r="1933" spans="1:6" x14ac:dyDescent="0.25">
      <c r="A1933" s="47">
        <v>370751.86144399998</v>
      </c>
      <c r="B1933" s="46" t="s">
        <v>107</v>
      </c>
      <c r="C1933" s="46" t="s">
        <v>4</v>
      </c>
      <c r="D1933" s="46" t="s">
        <v>114</v>
      </c>
      <c r="E1933" s="46" t="s">
        <v>115</v>
      </c>
      <c r="F1933" s="46" t="s">
        <v>41</v>
      </c>
    </row>
    <row r="1934" spans="1:6" x14ac:dyDescent="0.25">
      <c r="A1934" s="47">
        <v>10722.988433300001</v>
      </c>
      <c r="B1934" s="46" t="s">
        <v>107</v>
      </c>
      <c r="C1934" s="46" t="s">
        <v>4</v>
      </c>
      <c r="D1934" s="46" t="s">
        <v>114</v>
      </c>
      <c r="E1934" s="46" t="s">
        <v>115</v>
      </c>
      <c r="F1934" s="46" t="s">
        <v>41</v>
      </c>
    </row>
    <row r="1935" spans="1:6" x14ac:dyDescent="0.25">
      <c r="A1935" s="47">
        <v>1676305.23967</v>
      </c>
      <c r="B1935" s="46" t="s">
        <v>107</v>
      </c>
      <c r="C1935" s="46" t="s">
        <v>2</v>
      </c>
      <c r="D1935" s="46" t="s">
        <v>114</v>
      </c>
      <c r="E1935" s="46" t="s">
        <v>115</v>
      </c>
      <c r="F1935" s="46" t="s">
        <v>41</v>
      </c>
    </row>
    <row r="1936" spans="1:6" x14ac:dyDescent="0.25">
      <c r="A1936" s="47">
        <v>28174914.011100002</v>
      </c>
      <c r="B1936" s="46" t="s">
        <v>107</v>
      </c>
      <c r="C1936" s="46" t="s">
        <v>2</v>
      </c>
      <c r="D1936" s="46" t="s">
        <v>114</v>
      </c>
      <c r="E1936" s="46" t="s">
        <v>115</v>
      </c>
      <c r="F1936" s="46" t="s">
        <v>41</v>
      </c>
    </row>
    <row r="1937" spans="1:6" x14ac:dyDescent="0.25">
      <c r="A1937" s="47">
        <v>252638.03387399999</v>
      </c>
      <c r="B1937" s="46" t="s">
        <v>107</v>
      </c>
      <c r="C1937" s="46" t="s">
        <v>1</v>
      </c>
      <c r="D1937" s="46" t="s">
        <v>114</v>
      </c>
      <c r="E1937" s="46" t="s">
        <v>115</v>
      </c>
      <c r="F1937" s="46" t="s">
        <v>41</v>
      </c>
    </row>
    <row r="1938" spans="1:6" x14ac:dyDescent="0.25">
      <c r="A1938" s="47">
        <v>24471.9259982</v>
      </c>
      <c r="B1938" s="46" t="s">
        <v>107</v>
      </c>
      <c r="C1938" s="46" t="s">
        <v>1</v>
      </c>
      <c r="D1938" s="46" t="s">
        <v>114</v>
      </c>
      <c r="E1938" s="46" t="s">
        <v>115</v>
      </c>
      <c r="F1938" s="46" t="s">
        <v>41</v>
      </c>
    </row>
    <row r="1939" spans="1:6" x14ac:dyDescent="0.25">
      <c r="A1939" s="47">
        <v>11196.390836500001</v>
      </c>
      <c r="B1939" s="46" t="s">
        <v>107</v>
      </c>
      <c r="C1939" s="46" t="s">
        <v>1</v>
      </c>
      <c r="D1939" s="46" t="s">
        <v>114</v>
      </c>
      <c r="E1939" s="46" t="s">
        <v>115</v>
      </c>
      <c r="F1939" s="46" t="s">
        <v>41</v>
      </c>
    </row>
    <row r="1940" spans="1:6" x14ac:dyDescent="0.25">
      <c r="A1940" s="47">
        <v>1675518.94221</v>
      </c>
      <c r="B1940" s="46" t="s">
        <v>107</v>
      </c>
      <c r="C1940" s="46" t="s">
        <v>12</v>
      </c>
      <c r="D1940" s="46" t="s">
        <v>114</v>
      </c>
      <c r="E1940" s="46" t="s">
        <v>115</v>
      </c>
      <c r="F1940" s="46" t="s">
        <v>41</v>
      </c>
    </row>
    <row r="1941" spans="1:6" x14ac:dyDescent="0.25">
      <c r="A1941" s="47">
        <v>375868.97060599999</v>
      </c>
      <c r="B1941" s="46" t="s">
        <v>107</v>
      </c>
      <c r="C1941" s="46" t="s">
        <v>1</v>
      </c>
      <c r="D1941" s="46" t="s">
        <v>114</v>
      </c>
      <c r="E1941" s="46" t="s">
        <v>115</v>
      </c>
      <c r="F1941" s="46" t="s">
        <v>41</v>
      </c>
    </row>
    <row r="1942" spans="1:6" x14ac:dyDescent="0.25">
      <c r="A1942" s="47">
        <v>2393976.5546499998</v>
      </c>
      <c r="B1942" s="46" t="s">
        <v>107</v>
      </c>
      <c r="C1942" s="46" t="s">
        <v>4</v>
      </c>
      <c r="D1942" s="46" t="s">
        <v>114</v>
      </c>
      <c r="E1942" s="46" t="s">
        <v>115</v>
      </c>
      <c r="F1942" s="46" t="s">
        <v>41</v>
      </c>
    </row>
    <row r="1943" spans="1:6" x14ac:dyDescent="0.25">
      <c r="A1943" s="47">
        <v>686920.40966300003</v>
      </c>
      <c r="B1943" s="46" t="s">
        <v>107</v>
      </c>
      <c r="C1943" s="46" t="s">
        <v>4</v>
      </c>
      <c r="D1943" s="46" t="s">
        <v>114</v>
      </c>
      <c r="E1943" s="46" t="s">
        <v>115</v>
      </c>
      <c r="F1943" s="46" t="s">
        <v>41</v>
      </c>
    </row>
    <row r="1944" spans="1:6" x14ac:dyDescent="0.25">
      <c r="A1944" s="47">
        <v>23143644.444400001</v>
      </c>
      <c r="B1944" s="46" t="s">
        <v>107</v>
      </c>
      <c r="C1944" s="46" t="s">
        <v>2</v>
      </c>
      <c r="D1944" s="46" t="s">
        <v>114</v>
      </c>
      <c r="E1944" s="46" t="s">
        <v>115</v>
      </c>
      <c r="F1944" s="46" t="s">
        <v>41</v>
      </c>
    </row>
    <row r="1945" spans="1:6" x14ac:dyDescent="0.25">
      <c r="A1945" s="47">
        <v>25067130.023699999</v>
      </c>
      <c r="B1945" s="46" t="s">
        <v>107</v>
      </c>
      <c r="C1945" s="46" t="s">
        <v>15</v>
      </c>
      <c r="D1945" s="46" t="s">
        <v>114</v>
      </c>
      <c r="E1945" s="46" t="s">
        <v>115</v>
      </c>
      <c r="F1945" s="46" t="s">
        <v>41</v>
      </c>
    </row>
    <row r="1946" spans="1:6" x14ac:dyDescent="0.25">
      <c r="A1946" s="47">
        <v>69797375.041600004</v>
      </c>
      <c r="B1946" s="46" t="s">
        <v>107</v>
      </c>
      <c r="C1946" s="46" t="s">
        <v>15</v>
      </c>
      <c r="D1946" s="46" t="s">
        <v>114</v>
      </c>
      <c r="E1946" s="46" t="s">
        <v>115</v>
      </c>
      <c r="F1946" s="46" t="s">
        <v>41</v>
      </c>
    </row>
    <row r="1947" spans="1:6" x14ac:dyDescent="0.25">
      <c r="A1947" s="47">
        <v>319208889.347</v>
      </c>
      <c r="B1947" s="46" t="s">
        <v>107</v>
      </c>
      <c r="C1947" s="46" t="s">
        <v>15</v>
      </c>
      <c r="D1947" s="46" t="s">
        <v>114</v>
      </c>
      <c r="E1947" s="46" t="s">
        <v>115</v>
      </c>
      <c r="F1947" s="46" t="s">
        <v>41</v>
      </c>
    </row>
    <row r="1948" spans="1:6" x14ac:dyDescent="0.25">
      <c r="A1948" s="47">
        <v>2598270.9434500001</v>
      </c>
      <c r="B1948" s="46" t="s">
        <v>107</v>
      </c>
      <c r="C1948" s="46" t="s">
        <v>15</v>
      </c>
      <c r="D1948" s="46" t="s">
        <v>114</v>
      </c>
      <c r="E1948" s="46" t="s">
        <v>115</v>
      </c>
      <c r="F1948" s="46" t="s">
        <v>41</v>
      </c>
    </row>
    <row r="1949" spans="1:6" x14ac:dyDescent="0.25">
      <c r="A1949" s="47">
        <v>43959.514696600003</v>
      </c>
      <c r="B1949" s="46" t="s">
        <v>107</v>
      </c>
      <c r="C1949" s="46" t="s">
        <v>15</v>
      </c>
      <c r="D1949" s="46" t="s">
        <v>114</v>
      </c>
      <c r="E1949" s="46" t="s">
        <v>115</v>
      </c>
      <c r="F1949" s="46" t="s">
        <v>41</v>
      </c>
    </row>
    <row r="1950" spans="1:6" x14ac:dyDescent="0.25">
      <c r="A1950" s="47">
        <v>471978.95348099997</v>
      </c>
      <c r="B1950" s="46" t="s">
        <v>107</v>
      </c>
      <c r="C1950" s="46" t="s">
        <v>15</v>
      </c>
      <c r="D1950" s="46" t="s">
        <v>114</v>
      </c>
      <c r="E1950" s="46" t="s">
        <v>115</v>
      </c>
      <c r="F1950" s="46" t="s">
        <v>41</v>
      </c>
    </row>
    <row r="1951" spans="1:6" x14ac:dyDescent="0.25">
      <c r="A1951" s="47">
        <v>12086870.8727</v>
      </c>
      <c r="B1951" s="46" t="s">
        <v>107</v>
      </c>
      <c r="C1951" s="46" t="s">
        <v>15</v>
      </c>
      <c r="D1951" s="46" t="s">
        <v>114</v>
      </c>
      <c r="E1951" s="46" t="s">
        <v>115</v>
      </c>
      <c r="F1951" s="46" t="s">
        <v>41</v>
      </c>
    </row>
    <row r="1952" spans="1:6" x14ac:dyDescent="0.25">
      <c r="A1952" s="47">
        <v>40585742.4965</v>
      </c>
      <c r="B1952" s="46" t="s">
        <v>107</v>
      </c>
      <c r="C1952" s="46" t="s">
        <v>1</v>
      </c>
      <c r="D1952" s="46" t="s">
        <v>114</v>
      </c>
      <c r="E1952" s="46" t="s">
        <v>115</v>
      </c>
      <c r="F1952" s="46" t="s">
        <v>41</v>
      </c>
    </row>
    <row r="1953" spans="1:6" x14ac:dyDescent="0.25">
      <c r="A1953" s="47">
        <v>112019264.399</v>
      </c>
      <c r="B1953" s="46" t="s">
        <v>107</v>
      </c>
      <c r="C1953" s="46" t="s">
        <v>0</v>
      </c>
      <c r="D1953" s="46" t="s">
        <v>114</v>
      </c>
      <c r="E1953" s="46" t="s">
        <v>115</v>
      </c>
      <c r="F1953" s="46" t="s">
        <v>41</v>
      </c>
    </row>
    <row r="1954" spans="1:6" x14ac:dyDescent="0.25">
      <c r="A1954" s="47">
        <v>5463084.32644</v>
      </c>
      <c r="B1954" s="46" t="s">
        <v>107</v>
      </c>
      <c r="C1954" s="46" t="s">
        <v>1</v>
      </c>
      <c r="D1954" s="46" t="s">
        <v>114</v>
      </c>
      <c r="E1954" s="46" t="s">
        <v>115</v>
      </c>
      <c r="F1954" s="46" t="s">
        <v>41</v>
      </c>
    </row>
    <row r="1955" spans="1:6" x14ac:dyDescent="0.25">
      <c r="A1955" s="47">
        <v>8192179.1594399996</v>
      </c>
      <c r="B1955" s="46" t="s">
        <v>107</v>
      </c>
      <c r="C1955" s="46" t="s">
        <v>2</v>
      </c>
      <c r="D1955" s="46" t="s">
        <v>114</v>
      </c>
      <c r="E1955" s="46" t="s">
        <v>115</v>
      </c>
      <c r="F1955" s="46" t="s">
        <v>41</v>
      </c>
    </row>
    <row r="1956" spans="1:6" x14ac:dyDescent="0.25">
      <c r="A1956" s="47">
        <v>2752517.3549199998</v>
      </c>
      <c r="B1956" s="46" t="s">
        <v>107</v>
      </c>
      <c r="C1956" s="46" t="s">
        <v>1</v>
      </c>
      <c r="D1956" s="46" t="s">
        <v>114</v>
      </c>
      <c r="E1956" s="46" t="s">
        <v>115</v>
      </c>
      <c r="F1956" s="46" t="s">
        <v>41</v>
      </c>
    </row>
    <row r="1957" spans="1:6" x14ac:dyDescent="0.25">
      <c r="A1957" s="47">
        <v>1399390.6100099999</v>
      </c>
      <c r="B1957" s="46" t="s">
        <v>107</v>
      </c>
      <c r="C1957" s="46" t="s">
        <v>2</v>
      </c>
      <c r="D1957" s="46" t="s">
        <v>114</v>
      </c>
      <c r="E1957" s="46" t="s">
        <v>115</v>
      </c>
      <c r="F1957" s="46" t="s">
        <v>40</v>
      </c>
    </row>
    <row r="1958" spans="1:6" x14ac:dyDescent="0.25">
      <c r="A1958" s="47">
        <v>922320.98331000004</v>
      </c>
      <c r="B1958" s="46" t="s">
        <v>107</v>
      </c>
      <c r="C1958" s="46" t="s">
        <v>2</v>
      </c>
      <c r="D1958" s="46" t="s">
        <v>114</v>
      </c>
      <c r="E1958" s="46" t="s">
        <v>115</v>
      </c>
      <c r="F1958" s="46" t="s">
        <v>40</v>
      </c>
    </row>
    <row r="1959" spans="1:6" x14ac:dyDescent="0.25">
      <c r="A1959" s="47">
        <v>5498550.5888099996</v>
      </c>
      <c r="B1959" s="46" t="s">
        <v>107</v>
      </c>
      <c r="C1959" s="46" t="s">
        <v>2</v>
      </c>
      <c r="D1959" s="46" t="s">
        <v>114</v>
      </c>
      <c r="E1959" s="46" t="s">
        <v>115</v>
      </c>
      <c r="F1959" s="46" t="s">
        <v>40</v>
      </c>
    </row>
    <row r="1960" spans="1:6" x14ac:dyDescent="0.25">
      <c r="A1960" s="47">
        <v>190869.68400800001</v>
      </c>
      <c r="B1960" s="46" t="s">
        <v>107</v>
      </c>
      <c r="C1960" s="46" t="s">
        <v>9</v>
      </c>
      <c r="D1960" s="46" t="s">
        <v>114</v>
      </c>
      <c r="E1960" s="46" t="s">
        <v>115</v>
      </c>
      <c r="F1960" s="46" t="s">
        <v>40</v>
      </c>
    </row>
    <row r="1961" spans="1:6" x14ac:dyDescent="0.25">
      <c r="A1961" s="47">
        <v>2627870.1226300001</v>
      </c>
      <c r="B1961" s="46" t="s">
        <v>107</v>
      </c>
      <c r="C1961" s="46" t="s">
        <v>1</v>
      </c>
      <c r="D1961" s="46" t="s">
        <v>114</v>
      </c>
      <c r="E1961" s="46" t="s">
        <v>115</v>
      </c>
      <c r="F1961" s="46" t="s">
        <v>40</v>
      </c>
    </row>
    <row r="1962" spans="1:6" x14ac:dyDescent="0.25">
      <c r="A1962" s="47">
        <v>351252.41837199999</v>
      </c>
      <c r="B1962" s="46" t="s">
        <v>107</v>
      </c>
      <c r="C1962" s="46" t="s">
        <v>1</v>
      </c>
      <c r="D1962" s="46" t="s">
        <v>114</v>
      </c>
      <c r="E1962" s="46" t="s">
        <v>115</v>
      </c>
      <c r="F1962" s="46" t="s">
        <v>40</v>
      </c>
    </row>
    <row r="1963" spans="1:6" x14ac:dyDescent="0.25">
      <c r="A1963" s="47">
        <v>8406111.2142399997</v>
      </c>
      <c r="B1963" s="46" t="s">
        <v>107</v>
      </c>
      <c r="C1963" s="46" t="s">
        <v>2</v>
      </c>
      <c r="D1963" s="46" t="s">
        <v>114</v>
      </c>
      <c r="E1963" s="46" t="s">
        <v>115</v>
      </c>
      <c r="F1963" s="46" t="s">
        <v>40</v>
      </c>
    </row>
    <row r="1964" spans="1:6" x14ac:dyDescent="0.25">
      <c r="A1964" s="47">
        <v>271034.53427499998</v>
      </c>
      <c r="B1964" s="46" t="s">
        <v>107</v>
      </c>
      <c r="C1964" s="46" t="s">
        <v>1</v>
      </c>
      <c r="D1964" s="46" t="s">
        <v>114</v>
      </c>
      <c r="E1964" s="46" t="s">
        <v>115</v>
      </c>
      <c r="F1964" s="46" t="s">
        <v>40</v>
      </c>
    </row>
    <row r="1965" spans="1:6" x14ac:dyDescent="0.25">
      <c r="A1965" s="47">
        <v>636616.15297099994</v>
      </c>
      <c r="B1965" s="46" t="s">
        <v>107</v>
      </c>
      <c r="C1965" s="46" t="s">
        <v>1</v>
      </c>
      <c r="D1965" s="46" t="s">
        <v>114</v>
      </c>
      <c r="E1965" s="46" t="s">
        <v>115</v>
      </c>
      <c r="F1965" s="46" t="s">
        <v>40</v>
      </c>
    </row>
    <row r="1966" spans="1:6" x14ac:dyDescent="0.25">
      <c r="A1966" s="47">
        <v>5628718.6966800001</v>
      </c>
      <c r="B1966" s="46" t="s">
        <v>107</v>
      </c>
      <c r="C1966" s="46" t="s">
        <v>1</v>
      </c>
      <c r="D1966" s="46" t="s">
        <v>114</v>
      </c>
      <c r="E1966" s="46" t="s">
        <v>115</v>
      </c>
      <c r="F1966" s="46" t="s">
        <v>40</v>
      </c>
    </row>
    <row r="1967" spans="1:6" x14ac:dyDescent="0.25">
      <c r="A1967" s="47">
        <v>13396467.064099999</v>
      </c>
      <c r="B1967" s="46" t="s">
        <v>107</v>
      </c>
      <c r="C1967" s="46" t="s">
        <v>2</v>
      </c>
      <c r="D1967" s="46" t="s">
        <v>114</v>
      </c>
      <c r="E1967" s="46" t="s">
        <v>115</v>
      </c>
      <c r="F1967" s="46" t="s">
        <v>40</v>
      </c>
    </row>
    <row r="1968" spans="1:6" x14ac:dyDescent="0.25">
      <c r="A1968" s="47">
        <v>531271.40430299996</v>
      </c>
      <c r="B1968" s="46" t="s">
        <v>107</v>
      </c>
      <c r="C1968" s="46" t="s">
        <v>1</v>
      </c>
      <c r="D1968" s="46" t="s">
        <v>114</v>
      </c>
      <c r="E1968" s="46" t="s">
        <v>115</v>
      </c>
      <c r="F1968" s="46" t="s">
        <v>40</v>
      </c>
    </row>
    <row r="1969" spans="1:6" x14ac:dyDescent="0.25">
      <c r="A1969" s="47">
        <v>17945321.549199998</v>
      </c>
      <c r="B1969" s="46" t="s">
        <v>107</v>
      </c>
      <c r="C1969" s="46" t="s">
        <v>1</v>
      </c>
      <c r="D1969" s="46" t="s">
        <v>114</v>
      </c>
      <c r="E1969" s="46" t="s">
        <v>115</v>
      </c>
      <c r="F1969" s="46" t="s">
        <v>40</v>
      </c>
    </row>
    <row r="1970" spans="1:6" x14ac:dyDescent="0.25">
      <c r="A1970" s="47">
        <v>137297.284981</v>
      </c>
      <c r="B1970" s="46" t="s">
        <v>107</v>
      </c>
      <c r="C1970" s="46" t="s">
        <v>1</v>
      </c>
      <c r="D1970" s="46" t="s">
        <v>114</v>
      </c>
      <c r="E1970" s="46" t="s">
        <v>115</v>
      </c>
      <c r="F1970" s="46" t="s">
        <v>40</v>
      </c>
    </row>
    <row r="1971" spans="1:6" x14ac:dyDescent="0.25">
      <c r="A1971" s="47">
        <v>15662350.7739</v>
      </c>
      <c r="B1971" s="46" t="s">
        <v>107</v>
      </c>
      <c r="C1971" s="46" t="s">
        <v>2</v>
      </c>
      <c r="D1971" s="46" t="s">
        <v>114</v>
      </c>
      <c r="E1971" s="46" t="s">
        <v>115</v>
      </c>
      <c r="F1971" s="46" t="s">
        <v>40</v>
      </c>
    </row>
    <row r="1972" spans="1:6" x14ac:dyDescent="0.25">
      <c r="A1972" s="47">
        <v>5763536.5817900002</v>
      </c>
      <c r="B1972" s="46" t="s">
        <v>107</v>
      </c>
      <c r="C1972" s="46" t="s">
        <v>15</v>
      </c>
      <c r="D1972" s="46" t="s">
        <v>114</v>
      </c>
      <c r="E1972" s="46" t="s">
        <v>115</v>
      </c>
      <c r="F1972" s="46" t="s">
        <v>40</v>
      </c>
    </row>
    <row r="1973" spans="1:6" x14ac:dyDescent="0.25">
      <c r="A1973" s="47">
        <v>178666.443478</v>
      </c>
      <c r="B1973" s="46" t="s">
        <v>107</v>
      </c>
      <c r="C1973" s="46" t="s">
        <v>15</v>
      </c>
      <c r="D1973" s="46" t="s">
        <v>114</v>
      </c>
      <c r="E1973" s="46" t="s">
        <v>115</v>
      </c>
      <c r="F1973" s="46" t="s">
        <v>40</v>
      </c>
    </row>
    <row r="1974" spans="1:6" x14ac:dyDescent="0.25">
      <c r="A1974" s="47">
        <v>1924733.6109499999</v>
      </c>
      <c r="B1974" s="46" t="s">
        <v>107</v>
      </c>
      <c r="C1974" s="46" t="s">
        <v>15</v>
      </c>
      <c r="D1974" s="46" t="s">
        <v>114</v>
      </c>
      <c r="E1974" s="46" t="s">
        <v>115</v>
      </c>
      <c r="F1974" s="46" t="s">
        <v>40</v>
      </c>
    </row>
    <row r="1975" spans="1:6" x14ac:dyDescent="0.25">
      <c r="A1975" s="47">
        <v>60169.404628199998</v>
      </c>
      <c r="B1975" s="46" t="s">
        <v>107</v>
      </c>
      <c r="C1975" s="46" t="s">
        <v>11</v>
      </c>
      <c r="D1975" s="46" t="s">
        <v>114</v>
      </c>
      <c r="E1975" s="46" t="s">
        <v>115</v>
      </c>
      <c r="F1975" s="46" t="s">
        <v>40</v>
      </c>
    </row>
    <row r="1976" spans="1:6" x14ac:dyDescent="0.25">
      <c r="A1976" s="47">
        <v>170844.48043699999</v>
      </c>
      <c r="B1976" s="46" t="s">
        <v>107</v>
      </c>
      <c r="C1976" s="46" t="s">
        <v>11</v>
      </c>
      <c r="D1976" s="46" t="s">
        <v>114</v>
      </c>
      <c r="E1976" s="46" t="s">
        <v>115</v>
      </c>
      <c r="F1976" s="46" t="s">
        <v>40</v>
      </c>
    </row>
    <row r="1977" spans="1:6" x14ac:dyDescent="0.25">
      <c r="A1977" s="47">
        <v>686570.75827400002</v>
      </c>
      <c r="B1977" s="46" t="s">
        <v>107</v>
      </c>
      <c r="C1977" s="46" t="s">
        <v>1</v>
      </c>
      <c r="D1977" s="46" t="s">
        <v>114</v>
      </c>
      <c r="E1977" s="46" t="s">
        <v>115</v>
      </c>
      <c r="F1977" s="46" t="s">
        <v>40</v>
      </c>
    </row>
    <row r="1978" spans="1:6" x14ac:dyDescent="0.25">
      <c r="A1978" s="47">
        <v>5476247.7330600005</v>
      </c>
      <c r="B1978" s="46" t="s">
        <v>107</v>
      </c>
      <c r="C1978" s="46" t="s">
        <v>1</v>
      </c>
      <c r="D1978" s="46" t="s">
        <v>114</v>
      </c>
      <c r="E1978" s="46" t="s">
        <v>115</v>
      </c>
      <c r="F1978" s="46" t="s">
        <v>40</v>
      </c>
    </row>
    <row r="1979" spans="1:6" x14ac:dyDescent="0.25">
      <c r="A1979" s="47">
        <v>35813.370721300002</v>
      </c>
      <c r="B1979" s="46" t="s">
        <v>106</v>
      </c>
      <c r="C1979" s="46" t="s">
        <v>12</v>
      </c>
      <c r="D1979" s="46" t="s">
        <v>114</v>
      </c>
      <c r="E1979" s="46" t="s">
        <v>115</v>
      </c>
      <c r="F1979" s="46" t="s">
        <v>41</v>
      </c>
    </row>
    <row r="1980" spans="1:6" x14ac:dyDescent="0.25">
      <c r="A1980" s="47">
        <v>8371.9546546500005</v>
      </c>
      <c r="B1980" s="46" t="s">
        <v>106</v>
      </c>
      <c r="C1980" s="46" t="s">
        <v>12</v>
      </c>
      <c r="D1980" s="46" t="s">
        <v>114</v>
      </c>
      <c r="E1980" s="46" t="s">
        <v>115</v>
      </c>
      <c r="F1980" s="46" t="s">
        <v>41</v>
      </c>
    </row>
    <row r="1981" spans="1:6" x14ac:dyDescent="0.25">
      <c r="A1981" s="47">
        <v>20400.417720199999</v>
      </c>
      <c r="B1981" s="46" t="s">
        <v>106</v>
      </c>
      <c r="C1981" s="46" t="s">
        <v>12</v>
      </c>
      <c r="D1981" s="46" t="s">
        <v>114</v>
      </c>
      <c r="E1981" s="46" t="s">
        <v>115</v>
      </c>
      <c r="F1981" s="46" t="s">
        <v>41</v>
      </c>
    </row>
    <row r="1982" spans="1:6" x14ac:dyDescent="0.25">
      <c r="A1982" s="47">
        <v>163627.61532899999</v>
      </c>
      <c r="B1982" s="46" t="s">
        <v>106</v>
      </c>
      <c r="C1982" s="46" t="s">
        <v>2</v>
      </c>
      <c r="D1982" s="46" t="s">
        <v>114</v>
      </c>
      <c r="E1982" s="46" t="s">
        <v>115</v>
      </c>
      <c r="F1982" s="46" t="s">
        <v>40</v>
      </c>
    </row>
    <row r="1983" spans="1:6" x14ac:dyDescent="0.25">
      <c r="A1983" s="47">
        <v>32932.545198799999</v>
      </c>
      <c r="B1983" s="46" t="s">
        <v>106</v>
      </c>
      <c r="C1983" s="46" t="s">
        <v>2</v>
      </c>
      <c r="D1983" s="46" t="s">
        <v>114</v>
      </c>
      <c r="E1983" s="46" t="s">
        <v>115</v>
      </c>
      <c r="F1983" s="46" t="s">
        <v>40</v>
      </c>
    </row>
    <row r="1984" spans="1:6" x14ac:dyDescent="0.25">
      <c r="A1984" s="47">
        <v>889863.17660999997</v>
      </c>
      <c r="B1984" s="46" t="s">
        <v>106</v>
      </c>
      <c r="C1984" s="46" t="s">
        <v>15</v>
      </c>
      <c r="D1984" s="46" t="s">
        <v>114</v>
      </c>
      <c r="E1984" s="46" t="s">
        <v>115</v>
      </c>
      <c r="F1984" s="46" t="s">
        <v>40</v>
      </c>
    </row>
    <row r="1985" spans="1:6" x14ac:dyDescent="0.25">
      <c r="A1985" s="47">
        <v>53504.033519999997</v>
      </c>
      <c r="B1985" s="46" t="s">
        <v>106</v>
      </c>
      <c r="C1985" s="46" t="s">
        <v>15</v>
      </c>
      <c r="D1985" s="46" t="s">
        <v>114</v>
      </c>
      <c r="E1985" s="46" t="s">
        <v>115</v>
      </c>
      <c r="F1985" s="46" t="s">
        <v>40</v>
      </c>
    </row>
    <row r="1986" spans="1:6" x14ac:dyDescent="0.25">
      <c r="A1986" s="47">
        <v>11340.619565000001</v>
      </c>
      <c r="B1986" s="46" t="s">
        <v>106</v>
      </c>
      <c r="C1986" s="46" t="s">
        <v>15</v>
      </c>
      <c r="D1986" s="46" t="s">
        <v>114</v>
      </c>
      <c r="E1986" s="46" t="s">
        <v>115</v>
      </c>
      <c r="F1986" s="46" t="s">
        <v>40</v>
      </c>
    </row>
    <row r="1987" spans="1:6" x14ac:dyDescent="0.25">
      <c r="A1987" s="47">
        <v>7313.5480273200001</v>
      </c>
      <c r="B1987" s="46" t="s">
        <v>106</v>
      </c>
      <c r="C1987" s="46" t="s">
        <v>15</v>
      </c>
      <c r="D1987" s="46" t="s">
        <v>114</v>
      </c>
      <c r="E1987" s="46" t="s">
        <v>115</v>
      </c>
      <c r="F1987" s="46" t="s">
        <v>40</v>
      </c>
    </row>
    <row r="1988" spans="1:6" x14ac:dyDescent="0.25">
      <c r="A1988" s="47">
        <v>121744.544346</v>
      </c>
      <c r="B1988" s="46" t="s">
        <v>106</v>
      </c>
      <c r="C1988" s="46" t="s">
        <v>15</v>
      </c>
      <c r="D1988" s="46" t="s">
        <v>114</v>
      </c>
      <c r="E1988" s="46" t="s">
        <v>115</v>
      </c>
      <c r="F1988" s="46" t="s">
        <v>40</v>
      </c>
    </row>
    <row r="1989" spans="1:6" x14ac:dyDescent="0.25">
      <c r="A1989" s="47">
        <v>597173.86169699999</v>
      </c>
      <c r="B1989" s="46" t="s">
        <v>106</v>
      </c>
      <c r="C1989" s="46" t="s">
        <v>15</v>
      </c>
      <c r="D1989" s="46" t="s">
        <v>114</v>
      </c>
      <c r="E1989" s="46" t="s">
        <v>115</v>
      </c>
      <c r="F1989" s="46" t="s">
        <v>40</v>
      </c>
    </row>
    <row r="1990" spans="1:6" x14ac:dyDescent="0.25">
      <c r="A1990" s="47">
        <v>604686.23708200001</v>
      </c>
      <c r="B1990" s="46" t="s">
        <v>106</v>
      </c>
      <c r="C1990" s="46" t="s">
        <v>15</v>
      </c>
      <c r="D1990" s="46" t="s">
        <v>114</v>
      </c>
      <c r="E1990" s="46" t="s">
        <v>115</v>
      </c>
      <c r="F1990" s="46" t="s">
        <v>40</v>
      </c>
    </row>
    <row r="1991" spans="1:6" x14ac:dyDescent="0.25">
      <c r="A1991" s="47">
        <v>23238.123292699998</v>
      </c>
      <c r="B1991" s="46" t="s">
        <v>106</v>
      </c>
      <c r="C1991" s="46" t="s">
        <v>11</v>
      </c>
      <c r="D1991" s="46" t="s">
        <v>114</v>
      </c>
      <c r="E1991" s="46" t="s">
        <v>115</v>
      </c>
      <c r="F1991" s="46" t="s">
        <v>40</v>
      </c>
    </row>
    <row r="1992" spans="1:6" x14ac:dyDescent="0.25">
      <c r="A1992" s="47">
        <v>13538.623280100001</v>
      </c>
      <c r="B1992" s="46" t="s">
        <v>106</v>
      </c>
      <c r="C1992" s="46" t="s">
        <v>11</v>
      </c>
      <c r="D1992" s="46" t="s">
        <v>114</v>
      </c>
      <c r="E1992" s="46" t="s">
        <v>115</v>
      </c>
      <c r="F1992" s="46" t="s">
        <v>40</v>
      </c>
    </row>
    <row r="1993" spans="1:6" x14ac:dyDescent="0.25">
      <c r="A1993" s="47">
        <v>6881.5347551799996</v>
      </c>
      <c r="B1993" s="46" t="s">
        <v>106</v>
      </c>
      <c r="C1993" s="46" t="s">
        <v>11</v>
      </c>
      <c r="D1993" s="46" t="s">
        <v>114</v>
      </c>
      <c r="E1993" s="46" t="s">
        <v>115</v>
      </c>
      <c r="F1993" s="46" t="s">
        <v>40</v>
      </c>
    </row>
    <row r="1994" spans="1:6" x14ac:dyDescent="0.25">
      <c r="A1994" s="47">
        <v>6251.6949205199999</v>
      </c>
      <c r="B1994" s="46" t="s">
        <v>106</v>
      </c>
      <c r="C1994" s="46" t="s">
        <v>11</v>
      </c>
      <c r="D1994" s="46" t="s">
        <v>114</v>
      </c>
      <c r="E1994" s="46" t="s">
        <v>115</v>
      </c>
      <c r="F1994" s="46" t="s">
        <v>40</v>
      </c>
    </row>
    <row r="1995" spans="1:6" x14ac:dyDescent="0.25">
      <c r="A1995" s="47">
        <v>15419.6389015</v>
      </c>
      <c r="B1995" s="46" t="s">
        <v>106</v>
      </c>
      <c r="C1995" s="46" t="s">
        <v>11</v>
      </c>
      <c r="D1995" s="46" t="s">
        <v>114</v>
      </c>
      <c r="E1995" s="46" t="s">
        <v>115</v>
      </c>
      <c r="F1995" s="46" t="s">
        <v>40</v>
      </c>
    </row>
    <row r="1996" spans="1:6" x14ac:dyDescent="0.25">
      <c r="A1996" s="47">
        <v>6217.83257065</v>
      </c>
      <c r="B1996" s="46" t="s">
        <v>107</v>
      </c>
      <c r="C1996" s="46" t="s">
        <v>15</v>
      </c>
      <c r="D1996" s="46" t="s">
        <v>114</v>
      </c>
      <c r="E1996" s="46" t="s">
        <v>115</v>
      </c>
      <c r="F1996" s="46" t="s">
        <v>41</v>
      </c>
    </row>
    <row r="1997" spans="1:6" x14ac:dyDescent="0.25">
      <c r="A1997" s="47">
        <v>32245.100783599999</v>
      </c>
      <c r="B1997" s="46" t="s">
        <v>107</v>
      </c>
      <c r="C1997" s="46" t="s">
        <v>4</v>
      </c>
      <c r="D1997" s="46" t="s">
        <v>114</v>
      </c>
      <c r="E1997" s="46" t="s">
        <v>115</v>
      </c>
      <c r="F1997" s="46" t="s">
        <v>41</v>
      </c>
    </row>
    <row r="1998" spans="1:6" x14ac:dyDescent="0.25">
      <c r="A1998" s="47">
        <v>367525.36485100002</v>
      </c>
      <c r="B1998" s="46" t="s">
        <v>107</v>
      </c>
      <c r="C1998" s="46" t="s">
        <v>4</v>
      </c>
      <c r="D1998" s="46" t="s">
        <v>114</v>
      </c>
      <c r="E1998" s="46" t="s">
        <v>115</v>
      </c>
      <c r="F1998" s="46" t="s">
        <v>41</v>
      </c>
    </row>
    <row r="1999" spans="1:6" x14ac:dyDescent="0.25">
      <c r="A1999" s="47">
        <v>4915.5371445399996</v>
      </c>
      <c r="B1999" s="46" t="s">
        <v>107</v>
      </c>
      <c r="C1999" s="46" t="s">
        <v>4</v>
      </c>
      <c r="D1999" s="46" t="s">
        <v>114</v>
      </c>
      <c r="E1999" s="46" t="s">
        <v>115</v>
      </c>
      <c r="F1999" s="46" t="s">
        <v>41</v>
      </c>
    </row>
    <row r="2000" spans="1:6" x14ac:dyDescent="0.25">
      <c r="A2000" s="47">
        <v>176.9377077</v>
      </c>
      <c r="B2000" s="46" t="s">
        <v>107</v>
      </c>
      <c r="C2000" s="46" t="s">
        <v>15</v>
      </c>
      <c r="D2000" s="46" t="s">
        <v>114</v>
      </c>
      <c r="E2000" s="46" t="s">
        <v>115</v>
      </c>
      <c r="F2000" s="46" t="s">
        <v>47</v>
      </c>
    </row>
    <row r="2001" spans="1:6" x14ac:dyDescent="0.25">
      <c r="A2001" s="47">
        <v>7174.4498755300001</v>
      </c>
      <c r="B2001" s="46" t="s">
        <v>106</v>
      </c>
      <c r="C2001" s="46" t="s">
        <v>10</v>
      </c>
      <c r="D2001" s="46" t="s">
        <v>114</v>
      </c>
      <c r="E2001" s="46" t="s">
        <v>115</v>
      </c>
      <c r="F2001" s="46" t="s">
        <v>39</v>
      </c>
    </row>
    <row r="2002" spans="1:6" x14ac:dyDescent="0.25">
      <c r="A2002" s="47">
        <v>34836773.7676</v>
      </c>
      <c r="B2002" s="46" t="s">
        <v>106</v>
      </c>
      <c r="C2002" s="46" t="s">
        <v>15</v>
      </c>
      <c r="D2002" s="46" t="s">
        <v>114</v>
      </c>
      <c r="E2002" s="46" t="s">
        <v>115</v>
      </c>
      <c r="F2002" s="46" t="s">
        <v>39</v>
      </c>
    </row>
    <row r="2003" spans="1:6" x14ac:dyDescent="0.25">
      <c r="A2003" s="47">
        <v>10500.7729423</v>
      </c>
      <c r="B2003" s="46" t="s">
        <v>106</v>
      </c>
      <c r="C2003" s="46" t="s">
        <v>14</v>
      </c>
      <c r="D2003" s="46" t="s">
        <v>114</v>
      </c>
      <c r="E2003" s="46" t="s">
        <v>115</v>
      </c>
      <c r="F2003" s="46" t="s">
        <v>45</v>
      </c>
    </row>
    <row r="2004" spans="1:6" x14ac:dyDescent="0.25">
      <c r="A2004" s="47">
        <v>82501.108225400007</v>
      </c>
      <c r="B2004" s="46" t="s">
        <v>106</v>
      </c>
      <c r="C2004" s="46" t="s">
        <v>2</v>
      </c>
      <c r="D2004" s="46" t="s">
        <v>114</v>
      </c>
      <c r="E2004" s="46" t="s">
        <v>115</v>
      </c>
      <c r="F2004" s="46" t="s">
        <v>45</v>
      </c>
    </row>
    <row r="2005" spans="1:6" x14ac:dyDescent="0.25">
      <c r="A2005" s="47">
        <v>816391.25211899995</v>
      </c>
      <c r="B2005" s="46" t="s">
        <v>106</v>
      </c>
      <c r="C2005" s="46" t="s">
        <v>2</v>
      </c>
      <c r="D2005" s="46" t="s">
        <v>114</v>
      </c>
      <c r="E2005" s="46" t="s">
        <v>115</v>
      </c>
      <c r="F2005" s="46" t="s">
        <v>45</v>
      </c>
    </row>
    <row r="2006" spans="1:6" x14ac:dyDescent="0.25">
      <c r="A2006" s="47">
        <v>10396.4687565</v>
      </c>
      <c r="B2006" s="46" t="s">
        <v>106</v>
      </c>
      <c r="C2006" s="46" t="s">
        <v>10</v>
      </c>
      <c r="D2006" s="46" t="s">
        <v>114</v>
      </c>
      <c r="E2006" s="46" t="s">
        <v>115</v>
      </c>
      <c r="F2006" s="46" t="s">
        <v>45</v>
      </c>
    </row>
    <row r="2007" spans="1:6" x14ac:dyDescent="0.25">
      <c r="A2007" s="47">
        <v>80182.263334200004</v>
      </c>
      <c r="B2007" s="46" t="s">
        <v>106</v>
      </c>
      <c r="C2007" s="46" t="s">
        <v>2</v>
      </c>
      <c r="D2007" s="46" t="s">
        <v>114</v>
      </c>
      <c r="E2007" s="46" t="s">
        <v>115</v>
      </c>
      <c r="F2007" s="46" t="s">
        <v>45</v>
      </c>
    </row>
    <row r="2008" spans="1:6" x14ac:dyDescent="0.25">
      <c r="A2008" s="47">
        <v>39047.114635799997</v>
      </c>
      <c r="B2008" s="46" t="s">
        <v>106</v>
      </c>
      <c r="C2008" s="46" t="s">
        <v>2</v>
      </c>
      <c r="D2008" s="46" t="s">
        <v>114</v>
      </c>
      <c r="E2008" s="46" t="s">
        <v>115</v>
      </c>
      <c r="F2008" s="46" t="s">
        <v>45</v>
      </c>
    </row>
    <row r="2009" spans="1:6" x14ac:dyDescent="0.25">
      <c r="A2009" s="47">
        <v>7752.7593433000002</v>
      </c>
      <c r="B2009" s="46" t="s">
        <v>106</v>
      </c>
      <c r="C2009" s="46" t="s">
        <v>10</v>
      </c>
      <c r="D2009" s="46" t="s">
        <v>114</v>
      </c>
      <c r="E2009" s="46" t="s">
        <v>115</v>
      </c>
      <c r="F2009" s="46" t="s">
        <v>45</v>
      </c>
    </row>
    <row r="2010" spans="1:6" x14ac:dyDescent="0.25">
      <c r="A2010" s="47">
        <v>324110.60558700003</v>
      </c>
      <c r="B2010" s="46" t="s">
        <v>106</v>
      </c>
      <c r="C2010" s="46" t="s">
        <v>4</v>
      </c>
      <c r="D2010" s="46" t="s">
        <v>114</v>
      </c>
      <c r="E2010" s="46" t="s">
        <v>115</v>
      </c>
      <c r="F2010" s="46" t="s">
        <v>45</v>
      </c>
    </row>
    <row r="2011" spans="1:6" x14ac:dyDescent="0.25">
      <c r="A2011" s="47">
        <v>357587.05962900002</v>
      </c>
      <c r="B2011" s="46" t="s">
        <v>106</v>
      </c>
      <c r="C2011" s="46" t="s">
        <v>4</v>
      </c>
      <c r="D2011" s="46" t="s">
        <v>114</v>
      </c>
      <c r="E2011" s="46" t="s">
        <v>115</v>
      </c>
      <c r="F2011" s="46" t="s">
        <v>45</v>
      </c>
    </row>
    <row r="2012" spans="1:6" x14ac:dyDescent="0.25">
      <c r="A2012" s="47">
        <v>89576.234680699999</v>
      </c>
      <c r="B2012" s="46" t="s">
        <v>106</v>
      </c>
      <c r="C2012" s="46" t="s">
        <v>15</v>
      </c>
      <c r="D2012" s="46" t="s">
        <v>114</v>
      </c>
      <c r="E2012" s="46" t="s">
        <v>115</v>
      </c>
      <c r="F2012" s="46" t="s">
        <v>45</v>
      </c>
    </row>
    <row r="2013" spans="1:6" x14ac:dyDescent="0.25">
      <c r="A2013" s="47">
        <v>21500.516932099999</v>
      </c>
      <c r="B2013" s="46" t="s">
        <v>106</v>
      </c>
      <c r="C2013" s="46" t="s">
        <v>15</v>
      </c>
      <c r="D2013" s="46" t="s">
        <v>114</v>
      </c>
      <c r="E2013" s="46" t="s">
        <v>115</v>
      </c>
      <c r="F2013" s="46" t="s">
        <v>45</v>
      </c>
    </row>
    <row r="2014" spans="1:6" x14ac:dyDescent="0.25">
      <c r="A2014" s="47">
        <v>4101515.3708199998</v>
      </c>
      <c r="B2014" s="46" t="s">
        <v>107</v>
      </c>
      <c r="C2014" s="46" t="s">
        <v>2</v>
      </c>
      <c r="D2014" s="46" t="s">
        <v>114</v>
      </c>
      <c r="E2014" s="46" t="s">
        <v>115</v>
      </c>
      <c r="F2014" s="46" t="s">
        <v>40</v>
      </c>
    </row>
    <row r="2015" spans="1:6" x14ac:dyDescent="0.25">
      <c r="A2015" s="47">
        <v>1771276.54005</v>
      </c>
      <c r="B2015" s="46" t="s">
        <v>107</v>
      </c>
      <c r="C2015" s="46" t="s">
        <v>4</v>
      </c>
      <c r="D2015" s="46" t="s">
        <v>114</v>
      </c>
      <c r="E2015" s="46" t="s">
        <v>115</v>
      </c>
      <c r="F2015" s="46" t="s">
        <v>40</v>
      </c>
    </row>
    <row r="2016" spans="1:6" x14ac:dyDescent="0.25">
      <c r="A2016" s="47">
        <v>19340.849503000001</v>
      </c>
      <c r="B2016" s="46" t="s">
        <v>107</v>
      </c>
      <c r="C2016" s="46" t="s">
        <v>4</v>
      </c>
      <c r="D2016" s="46" t="s">
        <v>114</v>
      </c>
      <c r="E2016" s="46" t="s">
        <v>115</v>
      </c>
      <c r="F2016" s="46" t="s">
        <v>40</v>
      </c>
    </row>
    <row r="2017" spans="1:6" x14ac:dyDescent="0.25">
      <c r="A2017" s="47">
        <v>1022379.1802300001</v>
      </c>
      <c r="B2017" s="46" t="s">
        <v>107</v>
      </c>
      <c r="C2017" s="46" t="s">
        <v>4</v>
      </c>
      <c r="D2017" s="46" t="s">
        <v>114</v>
      </c>
      <c r="E2017" s="46" t="s">
        <v>115</v>
      </c>
      <c r="F2017" s="46" t="s">
        <v>40</v>
      </c>
    </row>
    <row r="2018" spans="1:6" x14ac:dyDescent="0.25">
      <c r="A2018" s="47">
        <v>11517.260077700001</v>
      </c>
      <c r="B2018" s="46" t="s">
        <v>107</v>
      </c>
      <c r="C2018" s="46" t="s">
        <v>4</v>
      </c>
      <c r="D2018" s="46" t="s">
        <v>114</v>
      </c>
      <c r="E2018" s="46" t="s">
        <v>115</v>
      </c>
      <c r="F2018" s="46" t="s">
        <v>40</v>
      </c>
    </row>
    <row r="2019" spans="1:6" x14ac:dyDescent="0.25">
      <c r="A2019" s="47">
        <v>806950.31546499999</v>
      </c>
      <c r="B2019" s="46" t="s">
        <v>107</v>
      </c>
      <c r="C2019" s="46" t="s">
        <v>4</v>
      </c>
      <c r="D2019" s="46" t="s">
        <v>114</v>
      </c>
      <c r="E2019" s="46" t="s">
        <v>115</v>
      </c>
      <c r="F2019" s="46" t="s">
        <v>40</v>
      </c>
    </row>
    <row r="2020" spans="1:6" x14ac:dyDescent="0.25">
      <c r="A2020" s="47">
        <v>754681.32615800004</v>
      </c>
      <c r="B2020" s="46" t="s">
        <v>107</v>
      </c>
      <c r="C2020" s="46" t="s">
        <v>4</v>
      </c>
      <c r="D2020" s="46" t="s">
        <v>114</v>
      </c>
      <c r="E2020" s="46" t="s">
        <v>115</v>
      </c>
      <c r="F2020" s="46" t="s">
        <v>40</v>
      </c>
    </row>
    <row r="2021" spans="1:6" x14ac:dyDescent="0.25">
      <c r="A2021" s="47">
        <v>18560.5743387</v>
      </c>
      <c r="B2021" s="46" t="s">
        <v>107</v>
      </c>
      <c r="C2021" s="46" t="s">
        <v>4</v>
      </c>
      <c r="D2021" s="46" t="s">
        <v>114</v>
      </c>
      <c r="E2021" s="46" t="s">
        <v>115</v>
      </c>
      <c r="F2021" s="46" t="s">
        <v>40</v>
      </c>
    </row>
    <row r="2022" spans="1:6" x14ac:dyDescent="0.25">
      <c r="A2022" s="47">
        <v>22798.047842399999</v>
      </c>
      <c r="B2022" s="46" t="s">
        <v>107</v>
      </c>
      <c r="C2022" s="46" t="s">
        <v>4</v>
      </c>
      <c r="D2022" s="46" t="s">
        <v>114</v>
      </c>
      <c r="E2022" s="46" t="s">
        <v>115</v>
      </c>
      <c r="F2022" s="46" t="s">
        <v>40</v>
      </c>
    </row>
    <row r="2023" spans="1:6" x14ac:dyDescent="0.25">
      <c r="A2023" s="47">
        <v>1608918.75352</v>
      </c>
      <c r="B2023" s="46" t="s">
        <v>107</v>
      </c>
      <c r="C2023" s="46" t="s">
        <v>4</v>
      </c>
      <c r="D2023" s="46" t="s">
        <v>114</v>
      </c>
      <c r="E2023" s="46" t="s">
        <v>115</v>
      </c>
      <c r="F2023" s="46" t="s">
        <v>40</v>
      </c>
    </row>
    <row r="2024" spans="1:6" x14ac:dyDescent="0.25">
      <c r="A2024" s="47">
        <v>280232.923266</v>
      </c>
      <c r="B2024" s="46" t="s">
        <v>107</v>
      </c>
      <c r="C2024" s="46" t="s">
        <v>5</v>
      </c>
      <c r="D2024" s="46" t="s">
        <v>114</v>
      </c>
      <c r="E2024" s="46" t="s">
        <v>115</v>
      </c>
      <c r="F2024" s="46" t="s">
        <v>40</v>
      </c>
    </row>
    <row r="2025" spans="1:6" x14ac:dyDescent="0.25">
      <c r="A2025" s="47">
        <v>6196603.71043</v>
      </c>
      <c r="B2025" s="46" t="s">
        <v>107</v>
      </c>
      <c r="C2025" s="46" t="s">
        <v>2</v>
      </c>
      <c r="D2025" s="46" t="s">
        <v>114</v>
      </c>
      <c r="E2025" s="46" t="s">
        <v>115</v>
      </c>
      <c r="F2025" s="46" t="s">
        <v>40</v>
      </c>
    </row>
    <row r="2026" spans="1:6" x14ac:dyDescent="0.25">
      <c r="A2026" s="47">
        <v>1412000.05094</v>
      </c>
      <c r="B2026" s="46" t="s">
        <v>107</v>
      </c>
      <c r="C2026" s="46" t="s">
        <v>4</v>
      </c>
      <c r="D2026" s="46" t="s">
        <v>114</v>
      </c>
      <c r="E2026" s="46" t="s">
        <v>115</v>
      </c>
      <c r="F2026" s="46" t="s">
        <v>40</v>
      </c>
    </row>
    <row r="2027" spans="1:6" x14ac:dyDescent="0.25">
      <c r="A2027" s="47">
        <v>227628.60978900001</v>
      </c>
      <c r="B2027" s="46" t="s">
        <v>107</v>
      </c>
      <c r="C2027" s="46" t="s">
        <v>4</v>
      </c>
      <c r="D2027" s="46" t="s">
        <v>114</v>
      </c>
      <c r="E2027" s="46" t="s">
        <v>115</v>
      </c>
      <c r="F2027" s="46" t="s">
        <v>40</v>
      </c>
    </row>
    <row r="2028" spans="1:6" x14ac:dyDescent="0.25">
      <c r="A2028" s="47">
        <v>194694.36405900001</v>
      </c>
      <c r="B2028" s="46" t="s">
        <v>107</v>
      </c>
      <c r="C2028" s="46" t="s">
        <v>5</v>
      </c>
      <c r="D2028" s="46" t="s">
        <v>114</v>
      </c>
      <c r="E2028" s="46" t="s">
        <v>115</v>
      </c>
      <c r="F2028" s="46" t="s">
        <v>40</v>
      </c>
    </row>
    <row r="2029" spans="1:6" x14ac:dyDescent="0.25">
      <c r="A2029" s="47">
        <v>317971.14974899997</v>
      </c>
      <c r="B2029" s="46" t="s">
        <v>107</v>
      </c>
      <c r="C2029" s="46" t="s">
        <v>5</v>
      </c>
      <c r="D2029" s="46" t="s">
        <v>114</v>
      </c>
      <c r="E2029" s="46" t="s">
        <v>115</v>
      </c>
      <c r="F2029" s="46" t="s">
        <v>40</v>
      </c>
    </row>
    <row r="2030" spans="1:6" x14ac:dyDescent="0.25">
      <c r="A2030" s="47">
        <v>159972.40977699999</v>
      </c>
      <c r="B2030" s="46" t="s">
        <v>107</v>
      </c>
      <c r="C2030" s="46" t="s">
        <v>4</v>
      </c>
      <c r="D2030" s="46" t="s">
        <v>114</v>
      </c>
      <c r="E2030" s="46" t="s">
        <v>115</v>
      </c>
      <c r="F2030" s="46" t="s">
        <v>40</v>
      </c>
    </row>
    <row r="2031" spans="1:6" x14ac:dyDescent="0.25">
      <c r="A2031" s="47">
        <v>360626.17955399997</v>
      </c>
      <c r="B2031" s="46" t="s">
        <v>107</v>
      </c>
      <c r="C2031" s="46" t="s">
        <v>5</v>
      </c>
      <c r="D2031" s="46" t="s">
        <v>114</v>
      </c>
      <c r="E2031" s="46" t="s">
        <v>115</v>
      </c>
      <c r="F2031" s="46" t="s">
        <v>40</v>
      </c>
    </row>
    <row r="2032" spans="1:6" x14ac:dyDescent="0.25">
      <c r="A2032" s="47">
        <v>75288.104495299995</v>
      </c>
      <c r="B2032" s="46" t="s">
        <v>107</v>
      </c>
      <c r="C2032" s="46" t="s">
        <v>5</v>
      </c>
      <c r="D2032" s="46" t="s">
        <v>114</v>
      </c>
      <c r="E2032" s="46" t="s">
        <v>115</v>
      </c>
      <c r="F2032" s="46" t="s">
        <v>40</v>
      </c>
    </row>
    <row r="2033" spans="1:6" x14ac:dyDescent="0.25">
      <c r="A2033" s="47">
        <v>439452.11071099999</v>
      </c>
      <c r="B2033" s="46" t="s">
        <v>107</v>
      </c>
      <c r="C2033" s="46" t="s">
        <v>4</v>
      </c>
      <c r="D2033" s="46" t="s">
        <v>114</v>
      </c>
      <c r="E2033" s="46" t="s">
        <v>115</v>
      </c>
      <c r="F2033" s="46" t="s">
        <v>40</v>
      </c>
    </row>
    <row r="2034" spans="1:6" x14ac:dyDescent="0.25">
      <c r="A2034" s="47">
        <v>2965129.2729699998</v>
      </c>
      <c r="B2034" s="46" t="s">
        <v>107</v>
      </c>
      <c r="C2034" s="46" t="s">
        <v>4</v>
      </c>
      <c r="D2034" s="46" t="s">
        <v>114</v>
      </c>
      <c r="E2034" s="46" t="s">
        <v>115</v>
      </c>
      <c r="F2034" s="46" t="s">
        <v>40</v>
      </c>
    </row>
    <row r="2035" spans="1:6" x14ac:dyDescent="0.25">
      <c r="A2035" s="47">
        <v>392377.314365</v>
      </c>
      <c r="B2035" s="46" t="s">
        <v>107</v>
      </c>
      <c r="C2035" s="46" t="s">
        <v>4</v>
      </c>
      <c r="D2035" s="46" t="s">
        <v>114</v>
      </c>
      <c r="E2035" s="46" t="s">
        <v>115</v>
      </c>
      <c r="F2035" s="46" t="s">
        <v>40</v>
      </c>
    </row>
    <row r="2036" spans="1:6" x14ac:dyDescent="0.25">
      <c r="A2036" s="47">
        <v>776412.62337499997</v>
      </c>
      <c r="B2036" s="46" t="s">
        <v>107</v>
      </c>
      <c r="C2036" s="46" t="s">
        <v>4</v>
      </c>
      <c r="D2036" s="46" t="s">
        <v>114</v>
      </c>
      <c r="E2036" s="46" t="s">
        <v>115</v>
      </c>
      <c r="F2036" s="46" t="s">
        <v>40</v>
      </c>
    </row>
    <row r="2037" spans="1:6" x14ac:dyDescent="0.25">
      <c r="A2037" s="47">
        <v>2024850.79535</v>
      </c>
      <c r="B2037" s="46" t="s">
        <v>107</v>
      </c>
      <c r="C2037" s="46" t="s">
        <v>4</v>
      </c>
      <c r="D2037" s="46" t="s">
        <v>114</v>
      </c>
      <c r="E2037" s="46" t="s">
        <v>115</v>
      </c>
      <c r="F2037" s="46" t="s">
        <v>40</v>
      </c>
    </row>
    <row r="2038" spans="1:6" x14ac:dyDescent="0.25">
      <c r="A2038" s="47">
        <v>429091.27890400001</v>
      </c>
      <c r="B2038" s="46" t="s">
        <v>107</v>
      </c>
      <c r="C2038" s="46" t="s">
        <v>4</v>
      </c>
      <c r="D2038" s="46" t="s">
        <v>114</v>
      </c>
      <c r="E2038" s="46" t="s">
        <v>115</v>
      </c>
      <c r="F2038" s="46" t="s">
        <v>40</v>
      </c>
    </row>
    <row r="2039" spans="1:6" x14ac:dyDescent="0.25">
      <c r="A2039" s="47">
        <v>31487.258945699999</v>
      </c>
      <c r="B2039" s="46" t="s">
        <v>107</v>
      </c>
      <c r="C2039" s="46" t="s">
        <v>14</v>
      </c>
      <c r="D2039" s="46" t="s">
        <v>114</v>
      </c>
      <c r="E2039" s="46" t="s">
        <v>115</v>
      </c>
      <c r="F2039" s="46" t="s">
        <v>40</v>
      </c>
    </row>
    <row r="2040" spans="1:6" x14ac:dyDescent="0.25">
      <c r="A2040" s="47">
        <v>492404.98984499997</v>
      </c>
      <c r="B2040" s="46" t="s">
        <v>107</v>
      </c>
      <c r="C2040" s="46" t="s">
        <v>10</v>
      </c>
      <c r="D2040" s="46" t="s">
        <v>114</v>
      </c>
      <c r="E2040" s="46" t="s">
        <v>115</v>
      </c>
      <c r="F2040" s="46" t="s">
        <v>40</v>
      </c>
    </row>
    <row r="2041" spans="1:6" x14ac:dyDescent="0.25">
      <c r="A2041" s="47">
        <v>17952184.1668</v>
      </c>
      <c r="B2041" s="46" t="s">
        <v>107</v>
      </c>
      <c r="C2041" s="46" t="s">
        <v>2</v>
      </c>
      <c r="D2041" s="46" t="s">
        <v>114</v>
      </c>
      <c r="E2041" s="46" t="s">
        <v>115</v>
      </c>
      <c r="F2041" s="46" t="s">
        <v>40</v>
      </c>
    </row>
    <row r="2042" spans="1:6" x14ac:dyDescent="0.25">
      <c r="A2042" s="47">
        <v>1085650.54528</v>
      </c>
      <c r="B2042" s="46" t="s">
        <v>107</v>
      </c>
      <c r="C2042" s="46" t="s">
        <v>4</v>
      </c>
      <c r="D2042" s="46" t="s">
        <v>114</v>
      </c>
      <c r="E2042" s="46" t="s">
        <v>115</v>
      </c>
      <c r="F2042" s="46" t="s">
        <v>40</v>
      </c>
    </row>
    <row r="2043" spans="1:6" x14ac:dyDescent="0.25">
      <c r="A2043" s="47">
        <v>183405.66173600001</v>
      </c>
      <c r="B2043" s="46" t="s">
        <v>107</v>
      </c>
      <c r="C2043" s="46" t="s">
        <v>4</v>
      </c>
      <c r="D2043" s="46" t="s">
        <v>114</v>
      </c>
      <c r="E2043" s="46" t="s">
        <v>115</v>
      </c>
      <c r="F2043" s="46" t="s">
        <v>40</v>
      </c>
    </row>
    <row r="2044" spans="1:6" x14ac:dyDescent="0.25">
      <c r="A2044" s="47">
        <v>93857.9389849</v>
      </c>
      <c r="B2044" s="46" t="s">
        <v>107</v>
      </c>
      <c r="C2044" s="46" t="s">
        <v>5</v>
      </c>
      <c r="D2044" s="46" t="s">
        <v>114</v>
      </c>
      <c r="E2044" s="46" t="s">
        <v>115</v>
      </c>
      <c r="F2044" s="46" t="s">
        <v>40</v>
      </c>
    </row>
    <row r="2045" spans="1:6" x14ac:dyDescent="0.25">
      <c r="A2045" s="47">
        <v>266809.62288500002</v>
      </c>
      <c r="B2045" s="46" t="s">
        <v>107</v>
      </c>
      <c r="C2045" s="46" t="s">
        <v>5</v>
      </c>
      <c r="D2045" s="46" t="s">
        <v>114</v>
      </c>
      <c r="E2045" s="46" t="s">
        <v>115</v>
      </c>
      <c r="F2045" s="46" t="s">
        <v>40</v>
      </c>
    </row>
    <row r="2046" spans="1:6" x14ac:dyDescent="0.25">
      <c r="A2046" s="47">
        <v>178733.926699</v>
      </c>
      <c r="B2046" s="46" t="s">
        <v>107</v>
      </c>
      <c r="C2046" s="46" t="s">
        <v>12</v>
      </c>
      <c r="D2046" s="46" t="s">
        <v>114</v>
      </c>
      <c r="E2046" s="46" t="s">
        <v>115</v>
      </c>
      <c r="F2046" s="46" t="s">
        <v>40</v>
      </c>
    </row>
    <row r="2047" spans="1:6" x14ac:dyDescent="0.25">
      <c r="A2047" s="47">
        <v>129484.135348</v>
      </c>
      <c r="B2047" s="46" t="s">
        <v>107</v>
      </c>
      <c r="C2047" s="46" t="s">
        <v>10</v>
      </c>
      <c r="D2047" s="46" t="s">
        <v>114</v>
      </c>
      <c r="E2047" s="46" t="s">
        <v>115</v>
      </c>
      <c r="F2047" s="46" t="s">
        <v>40</v>
      </c>
    </row>
    <row r="2048" spans="1:6" x14ac:dyDescent="0.25">
      <c r="A2048" s="47">
        <v>28818.0435626</v>
      </c>
      <c r="B2048" s="46" t="s">
        <v>107</v>
      </c>
      <c r="C2048" s="46" t="s">
        <v>10</v>
      </c>
      <c r="D2048" s="46" t="s">
        <v>114</v>
      </c>
      <c r="E2048" s="46" t="s">
        <v>115</v>
      </c>
      <c r="F2048" s="46" t="s">
        <v>40</v>
      </c>
    </row>
    <row r="2049" spans="1:6" x14ac:dyDescent="0.25">
      <c r="A2049" s="47">
        <v>72757.597211900007</v>
      </c>
      <c r="B2049" s="46" t="s">
        <v>107</v>
      </c>
      <c r="C2049" s="46" t="s">
        <v>5</v>
      </c>
      <c r="D2049" s="46" t="s">
        <v>114</v>
      </c>
      <c r="E2049" s="46" t="s">
        <v>115</v>
      </c>
      <c r="F2049" s="46" t="s">
        <v>40</v>
      </c>
    </row>
    <row r="2050" spans="1:6" x14ac:dyDescent="0.25">
      <c r="A2050" s="47">
        <v>662104.78907099995</v>
      </c>
      <c r="B2050" s="46" t="s">
        <v>107</v>
      </c>
      <c r="C2050" s="46" t="s">
        <v>5</v>
      </c>
      <c r="D2050" s="46" t="s">
        <v>114</v>
      </c>
      <c r="E2050" s="46" t="s">
        <v>115</v>
      </c>
      <c r="F2050" s="46" t="s">
        <v>40</v>
      </c>
    </row>
    <row r="2051" spans="1:6" x14ac:dyDescent="0.25">
      <c r="A2051" s="47">
        <v>32544.4382128</v>
      </c>
      <c r="B2051" s="46" t="s">
        <v>107</v>
      </c>
      <c r="C2051" s="46" t="s">
        <v>4</v>
      </c>
      <c r="D2051" s="46" t="s">
        <v>114</v>
      </c>
      <c r="E2051" s="46" t="s">
        <v>115</v>
      </c>
      <c r="F2051" s="46" t="s">
        <v>40</v>
      </c>
    </row>
    <row r="2052" spans="1:6" x14ac:dyDescent="0.25">
      <c r="A2052" s="47">
        <v>6706973.9941199999</v>
      </c>
      <c r="B2052" s="46" t="s">
        <v>107</v>
      </c>
      <c r="C2052" s="46" t="s">
        <v>4</v>
      </c>
      <c r="D2052" s="46" t="s">
        <v>114</v>
      </c>
      <c r="E2052" s="46" t="s">
        <v>115</v>
      </c>
      <c r="F2052" s="46" t="s">
        <v>40</v>
      </c>
    </row>
    <row r="2053" spans="1:6" x14ac:dyDescent="0.25">
      <c r="A2053" s="47">
        <v>236695.46637099999</v>
      </c>
      <c r="B2053" s="46" t="s">
        <v>107</v>
      </c>
      <c r="C2053" s="46" t="s">
        <v>4</v>
      </c>
      <c r="D2053" s="46" t="s">
        <v>114</v>
      </c>
      <c r="E2053" s="46" t="s">
        <v>115</v>
      </c>
      <c r="F2053" s="46" t="s">
        <v>40</v>
      </c>
    </row>
    <row r="2054" spans="1:6" x14ac:dyDescent="0.25">
      <c r="A2054" s="47">
        <v>57123.452360499999</v>
      </c>
      <c r="B2054" s="46" t="s">
        <v>107</v>
      </c>
      <c r="C2054" s="46" t="s">
        <v>4</v>
      </c>
      <c r="D2054" s="46" t="s">
        <v>114</v>
      </c>
      <c r="E2054" s="46" t="s">
        <v>115</v>
      </c>
      <c r="F2054" s="46" t="s">
        <v>40</v>
      </c>
    </row>
    <row r="2055" spans="1:6" x14ac:dyDescent="0.25">
      <c r="A2055" s="47">
        <v>3056500.1449600002</v>
      </c>
      <c r="B2055" s="46" t="s">
        <v>107</v>
      </c>
      <c r="C2055" s="46" t="s">
        <v>5</v>
      </c>
      <c r="D2055" s="46" t="s">
        <v>114</v>
      </c>
      <c r="E2055" s="46" t="s">
        <v>115</v>
      </c>
      <c r="F2055" s="46" t="s">
        <v>40</v>
      </c>
    </row>
    <row r="2056" spans="1:6" x14ac:dyDescent="0.25">
      <c r="A2056" s="47">
        <v>49977.742787299998</v>
      </c>
      <c r="B2056" s="46" t="s">
        <v>107</v>
      </c>
      <c r="C2056" s="46" t="s">
        <v>4</v>
      </c>
      <c r="D2056" s="46" t="s">
        <v>114</v>
      </c>
      <c r="E2056" s="46" t="s">
        <v>115</v>
      </c>
      <c r="F2056" s="46" t="s">
        <v>40</v>
      </c>
    </row>
    <row r="2057" spans="1:6" x14ac:dyDescent="0.25">
      <c r="A2057" s="47">
        <v>243907.33569000001</v>
      </c>
      <c r="B2057" s="46" t="s">
        <v>107</v>
      </c>
      <c r="C2057" s="46" t="s">
        <v>5</v>
      </c>
      <c r="D2057" s="46" t="s">
        <v>114</v>
      </c>
      <c r="E2057" s="46" t="s">
        <v>115</v>
      </c>
      <c r="F2057" s="46" t="s">
        <v>40</v>
      </c>
    </row>
    <row r="2058" spans="1:6" x14ac:dyDescent="0.25">
      <c r="A2058" s="47">
        <v>5845677.4421399999</v>
      </c>
      <c r="B2058" s="46" t="s">
        <v>107</v>
      </c>
      <c r="C2058" s="46" t="s">
        <v>4</v>
      </c>
      <c r="D2058" s="46" t="s">
        <v>114</v>
      </c>
      <c r="E2058" s="46" t="s">
        <v>115</v>
      </c>
      <c r="F2058" s="46" t="s">
        <v>40</v>
      </c>
    </row>
    <row r="2059" spans="1:6" x14ac:dyDescent="0.25">
      <c r="A2059" s="47">
        <v>114792.23491299999</v>
      </c>
      <c r="B2059" s="46" t="s">
        <v>107</v>
      </c>
      <c r="C2059" s="46" t="s">
        <v>4</v>
      </c>
      <c r="D2059" s="46" t="s">
        <v>114</v>
      </c>
      <c r="E2059" s="46" t="s">
        <v>115</v>
      </c>
      <c r="F2059" s="46" t="s">
        <v>40</v>
      </c>
    </row>
    <row r="2060" spans="1:6" x14ac:dyDescent="0.25">
      <c r="A2060" s="47">
        <v>78811.904384900001</v>
      </c>
      <c r="B2060" s="46" t="s">
        <v>107</v>
      </c>
      <c r="C2060" s="46" t="s">
        <v>4</v>
      </c>
      <c r="D2060" s="46" t="s">
        <v>114</v>
      </c>
      <c r="E2060" s="46" t="s">
        <v>115</v>
      </c>
      <c r="F2060" s="46" t="s">
        <v>40</v>
      </c>
    </row>
    <row r="2061" spans="1:6" x14ac:dyDescent="0.25">
      <c r="A2061" s="47">
        <v>13976.355574499999</v>
      </c>
      <c r="B2061" s="46" t="s">
        <v>107</v>
      </c>
      <c r="C2061" s="46" t="s">
        <v>4</v>
      </c>
      <c r="D2061" s="46" t="s">
        <v>114</v>
      </c>
      <c r="E2061" s="46" t="s">
        <v>115</v>
      </c>
      <c r="F2061" s="46" t="s">
        <v>40</v>
      </c>
    </row>
    <row r="2062" spans="1:6" x14ac:dyDescent="0.25">
      <c r="A2062" s="47">
        <v>10248.148542200001</v>
      </c>
      <c r="B2062" s="46" t="s">
        <v>107</v>
      </c>
      <c r="C2062" s="46" t="s">
        <v>5</v>
      </c>
      <c r="D2062" s="46" t="s">
        <v>114</v>
      </c>
      <c r="E2062" s="46" t="s">
        <v>115</v>
      </c>
      <c r="F2062" s="46" t="s">
        <v>40</v>
      </c>
    </row>
    <row r="2063" spans="1:6" x14ac:dyDescent="0.25">
      <c r="A2063" s="47">
        <v>509239.60336299997</v>
      </c>
      <c r="B2063" s="46" t="s">
        <v>107</v>
      </c>
      <c r="C2063" s="46" t="s">
        <v>5</v>
      </c>
      <c r="D2063" s="46" t="s">
        <v>114</v>
      </c>
      <c r="E2063" s="46" t="s">
        <v>115</v>
      </c>
      <c r="F2063" s="46" t="s">
        <v>40</v>
      </c>
    </row>
    <row r="2064" spans="1:6" x14ac:dyDescent="0.25">
      <c r="A2064" s="47">
        <v>1552744.1884999999</v>
      </c>
      <c r="B2064" s="46" t="s">
        <v>107</v>
      </c>
      <c r="C2064" s="46" t="s">
        <v>4</v>
      </c>
      <c r="D2064" s="46" t="s">
        <v>114</v>
      </c>
      <c r="E2064" s="46" t="s">
        <v>115</v>
      </c>
      <c r="F2064" s="46" t="s">
        <v>40</v>
      </c>
    </row>
    <row r="2065" spans="1:6" x14ac:dyDescent="0.25">
      <c r="A2065" s="47">
        <v>7950.8337681900002</v>
      </c>
      <c r="B2065" s="46" t="s">
        <v>107</v>
      </c>
      <c r="C2065" s="46" t="s">
        <v>4</v>
      </c>
      <c r="D2065" s="46" t="s">
        <v>114</v>
      </c>
      <c r="E2065" s="46" t="s">
        <v>115</v>
      </c>
      <c r="F2065" s="46" t="s">
        <v>40</v>
      </c>
    </row>
    <row r="2066" spans="1:6" x14ac:dyDescent="0.25">
      <c r="A2066" s="47">
        <v>57390.337373100003</v>
      </c>
      <c r="B2066" s="46" t="s">
        <v>107</v>
      </c>
      <c r="C2066" s="46" t="s">
        <v>4</v>
      </c>
      <c r="D2066" s="46" t="s">
        <v>114</v>
      </c>
      <c r="E2066" s="46" t="s">
        <v>115</v>
      </c>
      <c r="F2066" s="46" t="s">
        <v>40</v>
      </c>
    </row>
    <row r="2067" spans="1:6" x14ac:dyDescent="0.25">
      <c r="A2067" s="47">
        <v>60849.394454699999</v>
      </c>
      <c r="B2067" s="46" t="s">
        <v>107</v>
      </c>
      <c r="C2067" s="46" t="s">
        <v>5</v>
      </c>
      <c r="D2067" s="46" t="s">
        <v>114</v>
      </c>
      <c r="E2067" s="46" t="s">
        <v>115</v>
      </c>
      <c r="F2067" s="46" t="s">
        <v>40</v>
      </c>
    </row>
    <row r="2068" spans="1:6" x14ac:dyDescent="0.25">
      <c r="A2068" s="47">
        <v>11276570.0626</v>
      </c>
      <c r="B2068" s="46" t="s">
        <v>107</v>
      </c>
      <c r="C2068" s="46" t="s">
        <v>4</v>
      </c>
      <c r="D2068" s="46" t="s">
        <v>114</v>
      </c>
      <c r="E2068" s="46" t="s">
        <v>115</v>
      </c>
      <c r="F2068" s="46" t="s">
        <v>40</v>
      </c>
    </row>
    <row r="2069" spans="1:6" x14ac:dyDescent="0.25">
      <c r="A2069" s="47">
        <v>149713.65820199999</v>
      </c>
      <c r="B2069" s="46" t="s">
        <v>107</v>
      </c>
      <c r="C2069" s="46" t="s">
        <v>5</v>
      </c>
      <c r="D2069" s="46" t="s">
        <v>114</v>
      </c>
      <c r="E2069" s="46" t="s">
        <v>115</v>
      </c>
      <c r="F2069" s="46" t="s">
        <v>40</v>
      </c>
    </row>
    <row r="2070" spans="1:6" x14ac:dyDescent="0.25">
      <c r="A2070" s="47">
        <v>50003.232040000003</v>
      </c>
      <c r="B2070" s="46" t="s">
        <v>107</v>
      </c>
      <c r="C2070" s="46" t="s">
        <v>5</v>
      </c>
      <c r="D2070" s="46" t="s">
        <v>114</v>
      </c>
      <c r="E2070" s="46" t="s">
        <v>115</v>
      </c>
      <c r="F2070" s="46" t="s">
        <v>40</v>
      </c>
    </row>
    <row r="2071" spans="1:6" x14ac:dyDescent="0.25">
      <c r="A2071" s="47">
        <v>6396.4768846999996</v>
      </c>
      <c r="B2071" s="46" t="s">
        <v>107</v>
      </c>
      <c r="C2071" s="46" t="s">
        <v>5</v>
      </c>
      <c r="D2071" s="46" t="s">
        <v>114</v>
      </c>
      <c r="E2071" s="46" t="s">
        <v>115</v>
      </c>
      <c r="F2071" s="46" t="s">
        <v>40</v>
      </c>
    </row>
    <row r="2072" spans="1:6" x14ac:dyDescent="0.25">
      <c r="A2072" s="47">
        <v>224551.204359</v>
      </c>
      <c r="B2072" s="46" t="s">
        <v>107</v>
      </c>
      <c r="C2072" s="46" t="s">
        <v>5</v>
      </c>
      <c r="D2072" s="46" t="s">
        <v>114</v>
      </c>
      <c r="E2072" s="46" t="s">
        <v>115</v>
      </c>
      <c r="F2072" s="46" t="s">
        <v>40</v>
      </c>
    </row>
    <row r="2073" spans="1:6" x14ac:dyDescent="0.25">
      <c r="A2073" s="47">
        <v>55795.758493699999</v>
      </c>
      <c r="B2073" s="46" t="s">
        <v>107</v>
      </c>
      <c r="C2073" s="46" t="s">
        <v>14</v>
      </c>
      <c r="D2073" s="46" t="s">
        <v>114</v>
      </c>
      <c r="E2073" s="46" t="s">
        <v>115</v>
      </c>
      <c r="F2073" s="46" t="s">
        <v>40</v>
      </c>
    </row>
    <row r="2074" spans="1:6" x14ac:dyDescent="0.25">
      <c r="A2074" s="47">
        <v>913041.45721699996</v>
      </c>
      <c r="B2074" s="46" t="s">
        <v>107</v>
      </c>
      <c r="C2074" s="46" t="s">
        <v>4</v>
      </c>
      <c r="D2074" s="46" t="s">
        <v>114</v>
      </c>
      <c r="E2074" s="46" t="s">
        <v>115</v>
      </c>
      <c r="F2074" s="46" t="s">
        <v>40</v>
      </c>
    </row>
    <row r="2075" spans="1:6" x14ac:dyDescent="0.25">
      <c r="A2075" s="47">
        <v>3128381.7500900002</v>
      </c>
      <c r="B2075" s="46" t="s">
        <v>107</v>
      </c>
      <c r="C2075" s="46" t="s">
        <v>4</v>
      </c>
      <c r="D2075" s="46" t="s">
        <v>114</v>
      </c>
      <c r="E2075" s="46" t="s">
        <v>115</v>
      </c>
      <c r="F2075" s="46" t="s">
        <v>40</v>
      </c>
    </row>
    <row r="2076" spans="1:6" x14ac:dyDescent="0.25">
      <c r="A2076" s="47">
        <v>480875.89743000001</v>
      </c>
      <c r="B2076" s="46" t="s">
        <v>107</v>
      </c>
      <c r="C2076" s="46" t="s">
        <v>4</v>
      </c>
      <c r="D2076" s="46" t="s">
        <v>114</v>
      </c>
      <c r="E2076" s="46" t="s">
        <v>115</v>
      </c>
      <c r="F2076" s="46" t="s">
        <v>40</v>
      </c>
    </row>
    <row r="2077" spans="1:6" x14ac:dyDescent="0.25">
      <c r="A2077" s="47">
        <v>811828.32812700002</v>
      </c>
      <c r="B2077" s="46" t="s">
        <v>107</v>
      </c>
      <c r="C2077" s="46" t="s">
        <v>4</v>
      </c>
      <c r="D2077" s="46" t="s">
        <v>114</v>
      </c>
      <c r="E2077" s="46" t="s">
        <v>115</v>
      </c>
      <c r="F2077" s="46" t="s">
        <v>40</v>
      </c>
    </row>
    <row r="2078" spans="1:6" x14ac:dyDescent="0.25">
      <c r="A2078" s="47">
        <v>328698.10654800001</v>
      </c>
      <c r="B2078" s="46" t="s">
        <v>107</v>
      </c>
      <c r="C2078" s="46" t="s">
        <v>4</v>
      </c>
      <c r="D2078" s="46" t="s">
        <v>114</v>
      </c>
      <c r="E2078" s="46" t="s">
        <v>115</v>
      </c>
      <c r="F2078" s="46" t="s">
        <v>40</v>
      </c>
    </row>
    <row r="2079" spans="1:6" x14ac:dyDescent="0.25">
      <c r="A2079" s="47">
        <v>151872.59103099999</v>
      </c>
      <c r="B2079" s="46" t="s">
        <v>107</v>
      </c>
      <c r="C2079" s="46" t="s">
        <v>4</v>
      </c>
      <c r="D2079" s="46" t="s">
        <v>114</v>
      </c>
      <c r="E2079" s="46" t="s">
        <v>115</v>
      </c>
      <c r="F2079" s="46" t="s">
        <v>40</v>
      </c>
    </row>
    <row r="2080" spans="1:6" x14ac:dyDescent="0.25">
      <c r="A2080" s="47">
        <v>18260.953623900001</v>
      </c>
      <c r="B2080" s="46" t="s">
        <v>107</v>
      </c>
      <c r="C2080" s="46" t="s">
        <v>4</v>
      </c>
      <c r="D2080" s="46" t="s">
        <v>114</v>
      </c>
      <c r="E2080" s="46" t="s">
        <v>115</v>
      </c>
      <c r="F2080" s="46" t="s">
        <v>40</v>
      </c>
    </row>
    <row r="2081" spans="1:6" x14ac:dyDescent="0.25">
      <c r="A2081" s="47">
        <v>13236.2035815</v>
      </c>
      <c r="B2081" s="46" t="s">
        <v>107</v>
      </c>
      <c r="C2081" s="46" t="s">
        <v>4</v>
      </c>
      <c r="D2081" s="46" t="s">
        <v>114</v>
      </c>
      <c r="E2081" s="46" t="s">
        <v>115</v>
      </c>
      <c r="F2081" s="46" t="s">
        <v>40</v>
      </c>
    </row>
    <row r="2082" spans="1:6" x14ac:dyDescent="0.25">
      <c r="A2082" s="47">
        <v>36434.127946000001</v>
      </c>
      <c r="B2082" s="46" t="s">
        <v>107</v>
      </c>
      <c r="C2082" s="46" t="s">
        <v>4</v>
      </c>
      <c r="D2082" s="46" t="s">
        <v>114</v>
      </c>
      <c r="E2082" s="46" t="s">
        <v>115</v>
      </c>
      <c r="F2082" s="46" t="s">
        <v>40</v>
      </c>
    </row>
    <row r="2083" spans="1:6" x14ac:dyDescent="0.25">
      <c r="A2083" s="47">
        <v>350921.17896599998</v>
      </c>
      <c r="B2083" s="46" t="s">
        <v>107</v>
      </c>
      <c r="C2083" s="46" t="s">
        <v>4</v>
      </c>
      <c r="D2083" s="46" t="s">
        <v>114</v>
      </c>
      <c r="E2083" s="46" t="s">
        <v>115</v>
      </c>
      <c r="F2083" s="46" t="s">
        <v>40</v>
      </c>
    </row>
    <row r="2084" spans="1:6" x14ac:dyDescent="0.25">
      <c r="A2084" s="47">
        <v>125293.80691299999</v>
      </c>
      <c r="B2084" s="46" t="s">
        <v>107</v>
      </c>
      <c r="C2084" s="46" t="s">
        <v>4</v>
      </c>
      <c r="D2084" s="46" t="s">
        <v>114</v>
      </c>
      <c r="E2084" s="46" t="s">
        <v>115</v>
      </c>
      <c r="F2084" s="46" t="s">
        <v>40</v>
      </c>
    </row>
    <row r="2085" spans="1:6" x14ac:dyDescent="0.25">
      <c r="A2085" s="47">
        <v>237781.184572</v>
      </c>
      <c r="B2085" s="46" t="s">
        <v>107</v>
      </c>
      <c r="C2085" s="46" t="s">
        <v>4</v>
      </c>
      <c r="D2085" s="46" t="s">
        <v>114</v>
      </c>
      <c r="E2085" s="46" t="s">
        <v>115</v>
      </c>
      <c r="F2085" s="46" t="s">
        <v>40</v>
      </c>
    </row>
    <row r="2086" spans="1:6" x14ac:dyDescent="0.25">
      <c r="A2086" s="47">
        <v>168748.511448</v>
      </c>
      <c r="B2086" s="46" t="s">
        <v>107</v>
      </c>
      <c r="C2086" s="46" t="s">
        <v>4</v>
      </c>
      <c r="D2086" s="46" t="s">
        <v>114</v>
      </c>
      <c r="E2086" s="46" t="s">
        <v>115</v>
      </c>
      <c r="F2086" s="46" t="s">
        <v>40</v>
      </c>
    </row>
    <row r="2087" spans="1:6" x14ac:dyDescent="0.25">
      <c r="A2087" s="47">
        <v>11015.2670872</v>
      </c>
      <c r="B2087" s="46" t="s">
        <v>107</v>
      </c>
      <c r="C2087" s="46" t="s">
        <v>4</v>
      </c>
      <c r="D2087" s="46" t="s">
        <v>114</v>
      </c>
      <c r="E2087" s="46" t="s">
        <v>115</v>
      </c>
      <c r="F2087" s="46" t="s">
        <v>40</v>
      </c>
    </row>
    <row r="2088" spans="1:6" x14ac:dyDescent="0.25">
      <c r="A2088" s="47">
        <v>1326828.73618</v>
      </c>
      <c r="B2088" s="46" t="s">
        <v>107</v>
      </c>
      <c r="C2088" s="46" t="s">
        <v>4</v>
      </c>
      <c r="D2088" s="46" t="s">
        <v>114</v>
      </c>
      <c r="E2088" s="46" t="s">
        <v>115</v>
      </c>
      <c r="F2088" s="46" t="s">
        <v>40</v>
      </c>
    </row>
    <row r="2089" spans="1:6" x14ac:dyDescent="0.25">
      <c r="A2089" s="47">
        <v>106315.951737</v>
      </c>
      <c r="B2089" s="46" t="s">
        <v>107</v>
      </c>
      <c r="C2089" s="46" t="s">
        <v>4</v>
      </c>
      <c r="D2089" s="46" t="s">
        <v>114</v>
      </c>
      <c r="E2089" s="46" t="s">
        <v>115</v>
      </c>
      <c r="F2089" s="46" t="s">
        <v>40</v>
      </c>
    </row>
    <row r="2090" spans="1:6" x14ac:dyDescent="0.25">
      <c r="A2090" s="47">
        <v>239629.15971899999</v>
      </c>
      <c r="B2090" s="46" t="s">
        <v>107</v>
      </c>
      <c r="C2090" s="46" t="s">
        <v>4</v>
      </c>
      <c r="D2090" s="46" t="s">
        <v>114</v>
      </c>
      <c r="E2090" s="46" t="s">
        <v>115</v>
      </c>
      <c r="F2090" s="46" t="s">
        <v>40</v>
      </c>
    </row>
    <row r="2091" spans="1:6" x14ac:dyDescent="0.25">
      <c r="A2091" s="47">
        <v>1130527.4633599999</v>
      </c>
      <c r="B2091" s="46" t="s">
        <v>107</v>
      </c>
      <c r="C2091" s="46" t="s">
        <v>4</v>
      </c>
      <c r="D2091" s="46" t="s">
        <v>114</v>
      </c>
      <c r="E2091" s="46" t="s">
        <v>115</v>
      </c>
      <c r="F2091" s="46" t="s">
        <v>40</v>
      </c>
    </row>
    <row r="2092" spans="1:6" x14ac:dyDescent="0.25">
      <c r="A2092" s="47">
        <v>39379.704254800003</v>
      </c>
      <c r="B2092" s="46" t="s">
        <v>107</v>
      </c>
      <c r="C2092" s="46" t="s">
        <v>1</v>
      </c>
      <c r="D2092" s="46" t="s">
        <v>114</v>
      </c>
      <c r="E2092" s="46" t="s">
        <v>115</v>
      </c>
      <c r="F2092" s="46" t="s">
        <v>40</v>
      </c>
    </row>
    <row r="2093" spans="1:6" x14ac:dyDescent="0.25">
      <c r="A2093" s="47">
        <v>231894.03013299999</v>
      </c>
      <c r="B2093" s="46" t="s">
        <v>107</v>
      </c>
      <c r="C2093" s="46" t="s">
        <v>4</v>
      </c>
      <c r="D2093" s="46" t="s">
        <v>114</v>
      </c>
      <c r="E2093" s="46" t="s">
        <v>115</v>
      </c>
      <c r="F2093" s="46" t="s">
        <v>40</v>
      </c>
    </row>
    <row r="2094" spans="1:6" x14ac:dyDescent="0.25">
      <c r="A2094" s="47">
        <v>75038.480242899997</v>
      </c>
      <c r="B2094" s="46" t="s">
        <v>107</v>
      </c>
      <c r="C2094" s="46" t="s">
        <v>4</v>
      </c>
      <c r="D2094" s="46" t="s">
        <v>114</v>
      </c>
      <c r="E2094" s="46" t="s">
        <v>115</v>
      </c>
      <c r="F2094" s="46" t="s">
        <v>40</v>
      </c>
    </row>
    <row r="2095" spans="1:6" x14ac:dyDescent="0.25">
      <c r="A2095" s="47">
        <v>602640.47773299995</v>
      </c>
      <c r="B2095" s="46" t="s">
        <v>107</v>
      </c>
      <c r="C2095" s="46" t="s">
        <v>4</v>
      </c>
      <c r="D2095" s="46" t="s">
        <v>114</v>
      </c>
      <c r="E2095" s="46" t="s">
        <v>115</v>
      </c>
      <c r="F2095" s="46" t="s">
        <v>40</v>
      </c>
    </row>
    <row r="2096" spans="1:6" x14ac:dyDescent="0.25">
      <c r="A2096" s="47">
        <v>70562.638237000006</v>
      </c>
      <c r="B2096" s="46" t="s">
        <v>107</v>
      </c>
      <c r="C2096" s="46" t="s">
        <v>4</v>
      </c>
      <c r="D2096" s="46" t="s">
        <v>114</v>
      </c>
      <c r="E2096" s="46" t="s">
        <v>115</v>
      </c>
      <c r="F2096" s="46" t="s">
        <v>40</v>
      </c>
    </row>
    <row r="2097" spans="1:6" x14ac:dyDescent="0.25">
      <c r="A2097" s="47">
        <v>16008.612725999999</v>
      </c>
      <c r="B2097" s="46" t="s">
        <v>107</v>
      </c>
      <c r="C2097" s="46" t="s">
        <v>4</v>
      </c>
      <c r="D2097" s="46" t="s">
        <v>114</v>
      </c>
      <c r="E2097" s="46" t="s">
        <v>115</v>
      </c>
      <c r="F2097" s="46" t="s">
        <v>40</v>
      </c>
    </row>
    <row r="2098" spans="1:6" x14ac:dyDescent="0.25">
      <c r="A2098" s="47">
        <v>196069.634895</v>
      </c>
      <c r="B2098" s="46" t="s">
        <v>107</v>
      </c>
      <c r="C2098" s="46" t="s">
        <v>4</v>
      </c>
      <c r="D2098" s="46" t="s">
        <v>114</v>
      </c>
      <c r="E2098" s="46" t="s">
        <v>115</v>
      </c>
      <c r="F2098" s="46" t="s">
        <v>40</v>
      </c>
    </row>
    <row r="2099" spans="1:6" x14ac:dyDescent="0.25">
      <c r="A2099" s="47">
        <v>329877.99134499999</v>
      </c>
      <c r="B2099" s="46" t="s">
        <v>107</v>
      </c>
      <c r="C2099" s="46" t="s">
        <v>4</v>
      </c>
      <c r="D2099" s="46" t="s">
        <v>114</v>
      </c>
      <c r="E2099" s="46" t="s">
        <v>115</v>
      </c>
      <c r="F2099" s="46" t="s">
        <v>40</v>
      </c>
    </row>
    <row r="2100" spans="1:6" x14ac:dyDescent="0.25">
      <c r="A2100" s="47">
        <v>57835.063910500001</v>
      </c>
      <c r="B2100" s="46" t="s">
        <v>107</v>
      </c>
      <c r="C2100" s="46" t="s">
        <v>4</v>
      </c>
      <c r="D2100" s="46" t="s">
        <v>114</v>
      </c>
      <c r="E2100" s="46" t="s">
        <v>115</v>
      </c>
      <c r="F2100" s="46" t="s">
        <v>40</v>
      </c>
    </row>
    <row r="2101" spans="1:6" x14ac:dyDescent="0.25">
      <c r="A2101" s="47">
        <v>249268.29000099999</v>
      </c>
      <c r="B2101" s="46" t="s">
        <v>107</v>
      </c>
      <c r="C2101" s="46" t="s">
        <v>4</v>
      </c>
      <c r="D2101" s="46" t="s">
        <v>114</v>
      </c>
      <c r="E2101" s="46" t="s">
        <v>115</v>
      </c>
      <c r="F2101" s="46" t="s">
        <v>40</v>
      </c>
    </row>
    <row r="2102" spans="1:6" x14ac:dyDescent="0.25">
      <c r="A2102" s="47">
        <v>128834.415026</v>
      </c>
      <c r="B2102" s="46" t="s">
        <v>107</v>
      </c>
      <c r="C2102" s="46" t="s">
        <v>4</v>
      </c>
      <c r="D2102" s="46" t="s">
        <v>114</v>
      </c>
      <c r="E2102" s="46" t="s">
        <v>115</v>
      </c>
      <c r="F2102" s="46" t="s">
        <v>40</v>
      </c>
    </row>
    <row r="2103" spans="1:6" x14ac:dyDescent="0.25">
      <c r="A2103" s="47">
        <v>559713.33530399995</v>
      </c>
      <c r="B2103" s="46" t="s">
        <v>107</v>
      </c>
      <c r="C2103" s="46" t="s">
        <v>4</v>
      </c>
      <c r="D2103" s="46" t="s">
        <v>114</v>
      </c>
      <c r="E2103" s="46" t="s">
        <v>115</v>
      </c>
      <c r="F2103" s="46" t="s">
        <v>40</v>
      </c>
    </row>
    <row r="2104" spans="1:6" x14ac:dyDescent="0.25">
      <c r="A2104" s="47">
        <v>55690.173613200001</v>
      </c>
      <c r="B2104" s="46" t="s">
        <v>107</v>
      </c>
      <c r="C2104" s="46" t="s">
        <v>4</v>
      </c>
      <c r="D2104" s="46" t="s">
        <v>114</v>
      </c>
      <c r="E2104" s="46" t="s">
        <v>115</v>
      </c>
      <c r="F2104" s="46" t="s">
        <v>40</v>
      </c>
    </row>
    <row r="2105" spans="1:6" x14ac:dyDescent="0.25">
      <c r="A2105" s="47">
        <v>4767723.84057</v>
      </c>
      <c r="B2105" s="46" t="s">
        <v>107</v>
      </c>
      <c r="C2105" s="46" t="s">
        <v>4</v>
      </c>
      <c r="D2105" s="46" t="s">
        <v>114</v>
      </c>
      <c r="E2105" s="46" t="s">
        <v>115</v>
      </c>
      <c r="F2105" s="46" t="s">
        <v>40</v>
      </c>
    </row>
    <row r="2106" spans="1:6" x14ac:dyDescent="0.25">
      <c r="A2106" s="47">
        <v>21402.204742099999</v>
      </c>
      <c r="B2106" s="46" t="s">
        <v>107</v>
      </c>
      <c r="C2106" s="46" t="s">
        <v>4</v>
      </c>
      <c r="D2106" s="46" t="s">
        <v>114</v>
      </c>
      <c r="E2106" s="46" t="s">
        <v>115</v>
      </c>
      <c r="F2106" s="46" t="s">
        <v>40</v>
      </c>
    </row>
    <row r="2107" spans="1:6" x14ac:dyDescent="0.25">
      <c r="A2107" s="47">
        <v>910106.49608199997</v>
      </c>
      <c r="B2107" s="46" t="s">
        <v>107</v>
      </c>
      <c r="C2107" s="46" t="s">
        <v>4</v>
      </c>
      <c r="D2107" s="46" t="s">
        <v>114</v>
      </c>
      <c r="E2107" s="46" t="s">
        <v>115</v>
      </c>
      <c r="F2107" s="46" t="s">
        <v>40</v>
      </c>
    </row>
    <row r="2108" spans="1:6" x14ac:dyDescent="0.25">
      <c r="A2108" s="47">
        <v>1490804.5277100001</v>
      </c>
      <c r="B2108" s="46" t="s">
        <v>107</v>
      </c>
      <c r="C2108" s="46" t="s">
        <v>4</v>
      </c>
      <c r="D2108" s="46" t="s">
        <v>114</v>
      </c>
      <c r="E2108" s="46" t="s">
        <v>115</v>
      </c>
      <c r="F2108" s="46" t="s">
        <v>40</v>
      </c>
    </row>
    <row r="2109" spans="1:6" x14ac:dyDescent="0.25">
      <c r="A2109" s="47">
        <v>5533870.1085000001</v>
      </c>
      <c r="B2109" s="46" t="s">
        <v>107</v>
      </c>
      <c r="C2109" s="46" t="s">
        <v>4</v>
      </c>
      <c r="D2109" s="46" t="s">
        <v>114</v>
      </c>
      <c r="E2109" s="46" t="s">
        <v>115</v>
      </c>
      <c r="F2109" s="46" t="s">
        <v>40</v>
      </c>
    </row>
    <row r="2110" spans="1:6" x14ac:dyDescent="0.25">
      <c r="A2110" s="47">
        <v>54771.573486399997</v>
      </c>
      <c r="B2110" s="46" t="s">
        <v>107</v>
      </c>
      <c r="C2110" s="46" t="s">
        <v>4</v>
      </c>
      <c r="D2110" s="46" t="s">
        <v>114</v>
      </c>
      <c r="E2110" s="46" t="s">
        <v>115</v>
      </c>
      <c r="F2110" s="46" t="s">
        <v>40</v>
      </c>
    </row>
    <row r="2111" spans="1:6" x14ac:dyDescent="0.25">
      <c r="A2111" s="47">
        <v>7403.8725389800002</v>
      </c>
      <c r="B2111" s="46" t="s">
        <v>107</v>
      </c>
      <c r="C2111" s="46" t="s">
        <v>3</v>
      </c>
      <c r="D2111" s="46" t="s">
        <v>114</v>
      </c>
      <c r="E2111" s="46" t="s">
        <v>115</v>
      </c>
      <c r="F2111" s="46" t="s">
        <v>40</v>
      </c>
    </row>
    <row r="2112" spans="1:6" x14ac:dyDescent="0.25">
      <c r="A2112" s="47">
        <v>2066.9410676299999</v>
      </c>
      <c r="B2112" s="46" t="s">
        <v>107</v>
      </c>
      <c r="C2112" s="46" t="s">
        <v>2</v>
      </c>
      <c r="D2112" s="46" t="s">
        <v>114</v>
      </c>
      <c r="E2112" s="46" t="s">
        <v>115</v>
      </c>
      <c r="F2112" s="46" t="s">
        <v>40</v>
      </c>
    </row>
    <row r="2113" spans="1:6" x14ac:dyDescent="0.25">
      <c r="A2113" s="47">
        <v>4532.99449198</v>
      </c>
      <c r="B2113" s="46" t="s">
        <v>107</v>
      </c>
      <c r="C2113" s="46" t="s">
        <v>2</v>
      </c>
      <c r="D2113" s="46" t="s">
        <v>114</v>
      </c>
      <c r="E2113" s="46" t="s">
        <v>115</v>
      </c>
      <c r="F2113" s="46" t="s">
        <v>40</v>
      </c>
    </row>
    <row r="2114" spans="1:6" x14ac:dyDescent="0.25">
      <c r="A2114" s="47">
        <v>10870.6960824</v>
      </c>
      <c r="B2114" s="46" t="s">
        <v>107</v>
      </c>
      <c r="C2114" s="46" t="s">
        <v>4</v>
      </c>
      <c r="D2114" s="46" t="s">
        <v>114</v>
      </c>
      <c r="E2114" s="46" t="s">
        <v>115</v>
      </c>
      <c r="F2114" s="46" t="s">
        <v>40</v>
      </c>
    </row>
    <row r="2115" spans="1:6" x14ac:dyDescent="0.25">
      <c r="A2115" s="47">
        <v>69149.633764500002</v>
      </c>
      <c r="B2115" s="46" t="s">
        <v>107</v>
      </c>
      <c r="C2115" s="46" t="s">
        <v>4</v>
      </c>
      <c r="D2115" s="46" t="s">
        <v>114</v>
      </c>
      <c r="E2115" s="46" t="s">
        <v>115</v>
      </c>
      <c r="F2115" s="46" t="s">
        <v>40</v>
      </c>
    </row>
    <row r="2116" spans="1:6" x14ac:dyDescent="0.25">
      <c r="A2116" s="47">
        <v>33087.043352699999</v>
      </c>
      <c r="B2116" s="46" t="s">
        <v>107</v>
      </c>
      <c r="C2116" s="46" t="s">
        <v>14</v>
      </c>
      <c r="D2116" s="46" t="s">
        <v>114</v>
      </c>
      <c r="E2116" s="46" t="s">
        <v>115</v>
      </c>
      <c r="F2116" s="46" t="s">
        <v>40</v>
      </c>
    </row>
    <row r="2117" spans="1:6" x14ac:dyDescent="0.25">
      <c r="A2117" s="47">
        <v>20386.880901500001</v>
      </c>
      <c r="B2117" s="46" t="s">
        <v>107</v>
      </c>
      <c r="C2117" s="46" t="s">
        <v>14</v>
      </c>
      <c r="D2117" s="46" t="s">
        <v>114</v>
      </c>
      <c r="E2117" s="46" t="s">
        <v>115</v>
      </c>
      <c r="F2117" s="46" t="s">
        <v>40</v>
      </c>
    </row>
    <row r="2118" spans="1:6" x14ac:dyDescent="0.25">
      <c r="A2118" s="47">
        <v>3917.0849214599998</v>
      </c>
      <c r="B2118" s="46" t="s">
        <v>107</v>
      </c>
      <c r="C2118" s="46" t="s">
        <v>14</v>
      </c>
      <c r="D2118" s="46" t="s">
        <v>114</v>
      </c>
      <c r="E2118" s="46" t="s">
        <v>115</v>
      </c>
      <c r="F2118" s="46" t="s">
        <v>40</v>
      </c>
    </row>
    <row r="2119" spans="1:6" x14ac:dyDescent="0.25">
      <c r="A2119" s="47">
        <v>564985.20088599995</v>
      </c>
      <c r="B2119" s="46" t="s">
        <v>107</v>
      </c>
      <c r="C2119" s="46" t="s">
        <v>12</v>
      </c>
      <c r="D2119" s="46" t="s">
        <v>114</v>
      </c>
      <c r="E2119" s="46" t="s">
        <v>115</v>
      </c>
      <c r="F2119" s="46" t="s">
        <v>40</v>
      </c>
    </row>
    <row r="2120" spans="1:6" x14ac:dyDescent="0.25">
      <c r="A2120" s="47">
        <v>444902.21153299999</v>
      </c>
      <c r="B2120" s="46" t="s">
        <v>107</v>
      </c>
      <c r="C2120" s="46" t="s">
        <v>11</v>
      </c>
      <c r="D2120" s="46" t="s">
        <v>114</v>
      </c>
      <c r="E2120" s="46" t="s">
        <v>115</v>
      </c>
      <c r="F2120" s="46" t="s">
        <v>40</v>
      </c>
    </row>
    <row r="2121" spans="1:6" x14ac:dyDescent="0.25">
      <c r="A2121" s="47">
        <v>2197234.7318899999</v>
      </c>
      <c r="B2121" s="46" t="s">
        <v>107</v>
      </c>
      <c r="C2121" s="46" t="s">
        <v>7</v>
      </c>
      <c r="D2121" s="46" t="s">
        <v>114</v>
      </c>
      <c r="E2121" s="46" t="s">
        <v>115</v>
      </c>
      <c r="F2121" s="46" t="s">
        <v>40</v>
      </c>
    </row>
    <row r="2122" spans="1:6" x14ac:dyDescent="0.25">
      <c r="A2122" s="47">
        <v>1278592.74294</v>
      </c>
      <c r="B2122" s="46" t="s">
        <v>107</v>
      </c>
      <c r="C2122" s="46" t="s">
        <v>7</v>
      </c>
      <c r="D2122" s="46" t="s">
        <v>114</v>
      </c>
      <c r="E2122" s="46" t="s">
        <v>115</v>
      </c>
      <c r="F2122" s="46" t="s">
        <v>40</v>
      </c>
    </row>
    <row r="2123" spans="1:6" x14ac:dyDescent="0.25">
      <c r="A2123" s="47">
        <v>38020.020703599999</v>
      </c>
      <c r="B2123" s="46" t="s">
        <v>107</v>
      </c>
      <c r="C2123" s="46" t="s">
        <v>14</v>
      </c>
      <c r="D2123" s="46" t="s">
        <v>114</v>
      </c>
      <c r="E2123" s="46" t="s">
        <v>115</v>
      </c>
      <c r="F2123" s="46" t="s">
        <v>40</v>
      </c>
    </row>
    <row r="2124" spans="1:6" x14ac:dyDescent="0.25">
      <c r="A2124" s="47">
        <v>7605.2113207299999</v>
      </c>
      <c r="B2124" s="46" t="s">
        <v>107</v>
      </c>
      <c r="C2124" s="46" t="s">
        <v>12</v>
      </c>
      <c r="D2124" s="46" t="s">
        <v>114</v>
      </c>
      <c r="E2124" s="46" t="s">
        <v>115</v>
      </c>
      <c r="F2124" s="46" t="s">
        <v>40</v>
      </c>
    </row>
    <row r="2125" spans="1:6" x14ac:dyDescent="0.25">
      <c r="A2125" s="47">
        <v>3498.7754393700002</v>
      </c>
      <c r="B2125" s="46" t="s">
        <v>107</v>
      </c>
      <c r="C2125" s="46" t="s">
        <v>12</v>
      </c>
      <c r="D2125" s="46" t="s">
        <v>114</v>
      </c>
      <c r="E2125" s="46" t="s">
        <v>115</v>
      </c>
      <c r="F2125" s="46" t="s">
        <v>40</v>
      </c>
    </row>
    <row r="2126" spans="1:6" x14ac:dyDescent="0.25">
      <c r="A2126" s="47">
        <v>4589272.9761100002</v>
      </c>
      <c r="B2126" s="46" t="s">
        <v>107</v>
      </c>
      <c r="C2126" s="46" t="s">
        <v>15</v>
      </c>
      <c r="D2126" s="46" t="s">
        <v>114</v>
      </c>
      <c r="E2126" s="46" t="s">
        <v>115</v>
      </c>
      <c r="F2126" s="46" t="s">
        <v>40</v>
      </c>
    </row>
    <row r="2127" spans="1:6" x14ac:dyDescent="0.25">
      <c r="A2127" s="47">
        <v>643992.81272199994</v>
      </c>
      <c r="B2127" s="46" t="s">
        <v>107</v>
      </c>
      <c r="C2127" s="46" t="s">
        <v>7</v>
      </c>
      <c r="D2127" s="46" t="s">
        <v>114</v>
      </c>
      <c r="E2127" s="46" t="s">
        <v>115</v>
      </c>
      <c r="F2127" s="46" t="s">
        <v>40</v>
      </c>
    </row>
    <row r="2128" spans="1:6" x14ac:dyDescent="0.25">
      <c r="A2128" s="47">
        <v>36440.589497599998</v>
      </c>
      <c r="B2128" s="46" t="s">
        <v>107</v>
      </c>
      <c r="C2128" s="46" t="s">
        <v>11</v>
      </c>
      <c r="D2128" s="46" t="s">
        <v>114</v>
      </c>
      <c r="E2128" s="46" t="s">
        <v>115</v>
      </c>
      <c r="F2128" s="46" t="s">
        <v>40</v>
      </c>
    </row>
    <row r="2129" spans="1:6" x14ac:dyDescent="0.25">
      <c r="A2129" s="47">
        <v>7910.7862396600003</v>
      </c>
      <c r="B2129" s="46" t="s">
        <v>107</v>
      </c>
      <c r="C2129" s="46" t="s">
        <v>7</v>
      </c>
      <c r="D2129" s="46" t="s">
        <v>114</v>
      </c>
      <c r="E2129" s="46" t="s">
        <v>115</v>
      </c>
      <c r="F2129" s="46" t="s">
        <v>40</v>
      </c>
    </row>
    <row r="2130" spans="1:6" x14ac:dyDescent="0.25">
      <c r="A2130" s="47">
        <v>652318.67345300002</v>
      </c>
      <c r="B2130" s="46" t="s">
        <v>107</v>
      </c>
      <c r="C2130" s="46" t="s">
        <v>7</v>
      </c>
      <c r="D2130" s="46" t="s">
        <v>114</v>
      </c>
      <c r="E2130" s="46" t="s">
        <v>115</v>
      </c>
      <c r="F2130" s="46" t="s">
        <v>40</v>
      </c>
    </row>
    <row r="2131" spans="1:6" x14ac:dyDescent="0.25">
      <c r="A2131" s="47">
        <v>1626395.70169</v>
      </c>
      <c r="B2131" s="46" t="s">
        <v>107</v>
      </c>
      <c r="C2131" s="46" t="s">
        <v>15</v>
      </c>
      <c r="D2131" s="46" t="s">
        <v>114</v>
      </c>
      <c r="E2131" s="46" t="s">
        <v>115</v>
      </c>
      <c r="F2131" s="46" t="s">
        <v>40</v>
      </c>
    </row>
    <row r="2132" spans="1:6" x14ac:dyDescent="0.25">
      <c r="A2132" s="47">
        <v>1130919.30589</v>
      </c>
      <c r="B2132" s="46" t="s">
        <v>107</v>
      </c>
      <c r="C2132" s="46" t="s">
        <v>15</v>
      </c>
      <c r="D2132" s="46" t="s">
        <v>114</v>
      </c>
      <c r="E2132" s="46" t="s">
        <v>115</v>
      </c>
      <c r="F2132" s="46" t="s">
        <v>40</v>
      </c>
    </row>
    <row r="2133" spans="1:6" x14ac:dyDescent="0.25">
      <c r="A2133" s="47">
        <v>174635.365746</v>
      </c>
      <c r="B2133" s="46" t="s">
        <v>107</v>
      </c>
      <c r="C2133" s="46" t="s">
        <v>4</v>
      </c>
      <c r="D2133" s="46" t="s">
        <v>114</v>
      </c>
      <c r="E2133" s="46" t="s">
        <v>115</v>
      </c>
      <c r="F2133" s="46" t="s">
        <v>40</v>
      </c>
    </row>
    <row r="2134" spans="1:6" x14ac:dyDescent="0.25">
      <c r="A2134" s="47">
        <v>2311582.55082</v>
      </c>
      <c r="B2134" s="46" t="s">
        <v>107</v>
      </c>
      <c r="C2134" s="46" t="s">
        <v>4</v>
      </c>
      <c r="D2134" s="46" t="s">
        <v>114</v>
      </c>
      <c r="E2134" s="46" t="s">
        <v>115</v>
      </c>
      <c r="F2134" s="46" t="s">
        <v>40</v>
      </c>
    </row>
    <row r="2135" spans="1:6" x14ac:dyDescent="0.25">
      <c r="A2135" s="47">
        <v>62962.956034299998</v>
      </c>
      <c r="B2135" s="46" t="s">
        <v>107</v>
      </c>
      <c r="C2135" s="46" t="s">
        <v>5</v>
      </c>
      <c r="D2135" s="46" t="s">
        <v>114</v>
      </c>
      <c r="E2135" s="46" t="s">
        <v>115</v>
      </c>
      <c r="F2135" s="46" t="s">
        <v>40</v>
      </c>
    </row>
    <row r="2136" spans="1:6" x14ac:dyDescent="0.25">
      <c r="A2136" s="47">
        <v>32160.476748900001</v>
      </c>
      <c r="B2136" s="46" t="s">
        <v>107</v>
      </c>
      <c r="C2136" s="46" t="s">
        <v>5</v>
      </c>
      <c r="D2136" s="46" t="s">
        <v>114</v>
      </c>
      <c r="E2136" s="46" t="s">
        <v>115</v>
      </c>
      <c r="F2136" s="46" t="s">
        <v>40</v>
      </c>
    </row>
    <row r="2137" spans="1:6" x14ac:dyDescent="0.25">
      <c r="A2137" s="47">
        <v>116929.565697</v>
      </c>
      <c r="B2137" s="46" t="s">
        <v>107</v>
      </c>
      <c r="C2137" s="46" t="s">
        <v>2</v>
      </c>
      <c r="D2137" s="46" t="s">
        <v>114</v>
      </c>
      <c r="E2137" s="46" t="s">
        <v>115</v>
      </c>
      <c r="F2137" s="46" t="s">
        <v>40</v>
      </c>
    </row>
    <row r="2138" spans="1:6" x14ac:dyDescent="0.25">
      <c r="A2138" s="47">
        <v>6485820.4756500004</v>
      </c>
      <c r="B2138" s="46" t="s">
        <v>107</v>
      </c>
      <c r="C2138" s="46" t="s">
        <v>2</v>
      </c>
      <c r="D2138" s="46" t="s">
        <v>114</v>
      </c>
      <c r="E2138" s="46" t="s">
        <v>115</v>
      </c>
      <c r="F2138" s="46" t="s">
        <v>40</v>
      </c>
    </row>
    <row r="2139" spans="1:6" x14ac:dyDescent="0.25">
      <c r="A2139" s="47">
        <v>757332.10576499999</v>
      </c>
      <c r="B2139" s="46" t="s">
        <v>107</v>
      </c>
      <c r="C2139" s="46" t="s">
        <v>4</v>
      </c>
      <c r="D2139" s="46" t="s">
        <v>114</v>
      </c>
      <c r="E2139" s="46" t="s">
        <v>115</v>
      </c>
      <c r="F2139" s="46" t="s">
        <v>40</v>
      </c>
    </row>
    <row r="2140" spans="1:6" x14ac:dyDescent="0.25">
      <c r="A2140" s="47">
        <v>58906.467100100002</v>
      </c>
      <c r="B2140" s="46" t="s">
        <v>107</v>
      </c>
      <c r="C2140" s="46" t="s">
        <v>14</v>
      </c>
      <c r="D2140" s="46" t="s">
        <v>114</v>
      </c>
      <c r="E2140" s="46" t="s">
        <v>115</v>
      </c>
      <c r="F2140" s="46" t="s">
        <v>40</v>
      </c>
    </row>
    <row r="2141" spans="1:6" x14ac:dyDescent="0.25">
      <c r="A2141" s="47">
        <v>57983.523735499999</v>
      </c>
      <c r="B2141" s="46" t="s">
        <v>107</v>
      </c>
      <c r="C2141" s="46" t="s">
        <v>4</v>
      </c>
      <c r="D2141" s="46" t="s">
        <v>114</v>
      </c>
      <c r="E2141" s="46" t="s">
        <v>115</v>
      </c>
      <c r="F2141" s="46" t="s">
        <v>40</v>
      </c>
    </row>
    <row r="2142" spans="1:6" x14ac:dyDescent="0.25">
      <c r="A2142" s="47">
        <v>54796.0024959</v>
      </c>
      <c r="B2142" s="46" t="s">
        <v>107</v>
      </c>
      <c r="C2142" s="46" t="s">
        <v>4</v>
      </c>
      <c r="D2142" s="46" t="s">
        <v>114</v>
      </c>
      <c r="E2142" s="46" t="s">
        <v>115</v>
      </c>
      <c r="F2142" s="46" t="s">
        <v>40</v>
      </c>
    </row>
    <row r="2143" spans="1:6" x14ac:dyDescent="0.25">
      <c r="A2143" s="47">
        <v>1347640.94848</v>
      </c>
      <c r="B2143" s="46" t="s">
        <v>107</v>
      </c>
      <c r="C2143" s="46" t="s">
        <v>4</v>
      </c>
      <c r="D2143" s="46" t="s">
        <v>114</v>
      </c>
      <c r="E2143" s="46" t="s">
        <v>115</v>
      </c>
      <c r="F2143" s="46" t="s">
        <v>40</v>
      </c>
    </row>
    <row r="2144" spans="1:6" x14ac:dyDescent="0.25">
      <c r="A2144" s="47">
        <v>62296.579505299997</v>
      </c>
      <c r="B2144" s="46" t="s">
        <v>107</v>
      </c>
      <c r="C2144" s="46" t="s">
        <v>4</v>
      </c>
      <c r="D2144" s="46" t="s">
        <v>114</v>
      </c>
      <c r="E2144" s="46" t="s">
        <v>115</v>
      </c>
      <c r="F2144" s="46" t="s">
        <v>40</v>
      </c>
    </row>
    <row r="2145" spans="1:6" x14ac:dyDescent="0.25">
      <c r="A2145" s="47">
        <v>51625.096486100003</v>
      </c>
      <c r="B2145" s="46" t="s">
        <v>107</v>
      </c>
      <c r="C2145" s="46" t="s">
        <v>4</v>
      </c>
      <c r="D2145" s="46" t="s">
        <v>114</v>
      </c>
      <c r="E2145" s="46" t="s">
        <v>115</v>
      </c>
      <c r="F2145" s="46" t="s">
        <v>40</v>
      </c>
    </row>
    <row r="2146" spans="1:6" x14ac:dyDescent="0.25">
      <c r="A2146" s="47">
        <v>26963.915892699999</v>
      </c>
      <c r="B2146" s="46" t="s">
        <v>107</v>
      </c>
      <c r="C2146" s="46" t="s">
        <v>14</v>
      </c>
      <c r="D2146" s="46" t="s">
        <v>114</v>
      </c>
      <c r="E2146" s="46" t="s">
        <v>115</v>
      </c>
      <c r="F2146" s="46" t="s">
        <v>40</v>
      </c>
    </row>
    <row r="2147" spans="1:6" x14ac:dyDescent="0.25">
      <c r="A2147" s="47">
        <v>1112016.6310399999</v>
      </c>
      <c r="B2147" s="46" t="s">
        <v>107</v>
      </c>
      <c r="C2147" s="46" t="s">
        <v>5</v>
      </c>
      <c r="D2147" s="46" t="s">
        <v>114</v>
      </c>
      <c r="E2147" s="46" t="s">
        <v>115</v>
      </c>
      <c r="F2147" s="46" t="s">
        <v>40</v>
      </c>
    </row>
    <row r="2148" spans="1:6" x14ac:dyDescent="0.25">
      <c r="A2148" s="47">
        <v>101212.13361600001</v>
      </c>
      <c r="B2148" s="46" t="s">
        <v>107</v>
      </c>
      <c r="C2148" s="46" t="s">
        <v>10</v>
      </c>
      <c r="D2148" s="46" t="s">
        <v>114</v>
      </c>
      <c r="E2148" s="46" t="s">
        <v>115</v>
      </c>
      <c r="F2148" s="46" t="s">
        <v>40</v>
      </c>
    </row>
    <row r="2149" spans="1:6" x14ac:dyDescent="0.25">
      <c r="A2149" s="47">
        <v>326476.89215299999</v>
      </c>
      <c r="B2149" s="46" t="s">
        <v>107</v>
      </c>
      <c r="C2149" s="46" t="s">
        <v>4</v>
      </c>
      <c r="D2149" s="46" t="s">
        <v>114</v>
      </c>
      <c r="E2149" s="46" t="s">
        <v>115</v>
      </c>
      <c r="F2149" s="46" t="s">
        <v>40</v>
      </c>
    </row>
    <row r="2150" spans="1:6" x14ac:dyDescent="0.25">
      <c r="A2150" s="47">
        <v>229262.94084299999</v>
      </c>
      <c r="B2150" s="46" t="s">
        <v>107</v>
      </c>
      <c r="C2150" s="46" t="s">
        <v>4</v>
      </c>
      <c r="D2150" s="46" t="s">
        <v>114</v>
      </c>
      <c r="E2150" s="46" t="s">
        <v>115</v>
      </c>
      <c r="F2150" s="46" t="s">
        <v>40</v>
      </c>
    </row>
    <row r="2151" spans="1:6" x14ac:dyDescent="0.25">
      <c r="A2151" s="47">
        <v>454048.11453199998</v>
      </c>
      <c r="B2151" s="46" t="s">
        <v>107</v>
      </c>
      <c r="C2151" s="46" t="s">
        <v>4</v>
      </c>
      <c r="D2151" s="46" t="s">
        <v>114</v>
      </c>
      <c r="E2151" s="46" t="s">
        <v>115</v>
      </c>
      <c r="F2151" s="46" t="s">
        <v>40</v>
      </c>
    </row>
    <row r="2152" spans="1:6" x14ac:dyDescent="0.25">
      <c r="A2152" s="47">
        <v>301138.43129500002</v>
      </c>
      <c r="B2152" s="46" t="s">
        <v>107</v>
      </c>
      <c r="C2152" s="46" t="s">
        <v>4</v>
      </c>
      <c r="D2152" s="46" t="s">
        <v>114</v>
      </c>
      <c r="E2152" s="46" t="s">
        <v>115</v>
      </c>
      <c r="F2152" s="46" t="s">
        <v>40</v>
      </c>
    </row>
    <row r="2153" spans="1:6" x14ac:dyDescent="0.25">
      <c r="A2153" s="47">
        <v>848568.92848</v>
      </c>
      <c r="B2153" s="46" t="s">
        <v>107</v>
      </c>
      <c r="C2153" s="46" t="s">
        <v>4</v>
      </c>
      <c r="D2153" s="46" t="s">
        <v>114</v>
      </c>
      <c r="E2153" s="46" t="s">
        <v>115</v>
      </c>
      <c r="F2153" s="46" t="s">
        <v>40</v>
      </c>
    </row>
    <row r="2154" spans="1:6" x14ac:dyDescent="0.25">
      <c r="A2154" s="47">
        <v>406111.16315799998</v>
      </c>
      <c r="B2154" s="46" t="s">
        <v>107</v>
      </c>
      <c r="C2154" s="46" t="s">
        <v>14</v>
      </c>
      <c r="D2154" s="46" t="s">
        <v>114</v>
      </c>
      <c r="E2154" s="46" t="s">
        <v>115</v>
      </c>
      <c r="F2154" s="46" t="s">
        <v>40</v>
      </c>
    </row>
    <row r="2155" spans="1:6" x14ac:dyDescent="0.25">
      <c r="A2155" s="47">
        <v>344961.14667400002</v>
      </c>
      <c r="B2155" s="46" t="s">
        <v>107</v>
      </c>
      <c r="C2155" s="46" t="s">
        <v>2</v>
      </c>
      <c r="D2155" s="46" t="s">
        <v>114</v>
      </c>
      <c r="E2155" s="46" t="s">
        <v>115</v>
      </c>
      <c r="F2155" s="46" t="s">
        <v>40</v>
      </c>
    </row>
    <row r="2156" spans="1:6" x14ac:dyDescent="0.25">
      <c r="A2156" s="47">
        <v>91517.318679499993</v>
      </c>
      <c r="B2156" s="46" t="s">
        <v>107</v>
      </c>
      <c r="C2156" s="46" t="s">
        <v>6</v>
      </c>
      <c r="D2156" s="46" t="s">
        <v>114</v>
      </c>
      <c r="E2156" s="46" t="s">
        <v>115</v>
      </c>
      <c r="F2156" s="46" t="s">
        <v>40</v>
      </c>
    </row>
    <row r="2157" spans="1:6" x14ac:dyDescent="0.25">
      <c r="A2157" s="47">
        <v>186276.61724600001</v>
      </c>
      <c r="B2157" s="46" t="s">
        <v>107</v>
      </c>
      <c r="C2157" s="46" t="s">
        <v>6</v>
      </c>
      <c r="D2157" s="46" t="s">
        <v>114</v>
      </c>
      <c r="E2157" s="46" t="s">
        <v>115</v>
      </c>
      <c r="F2157" s="46" t="s">
        <v>40</v>
      </c>
    </row>
    <row r="2158" spans="1:6" x14ac:dyDescent="0.25">
      <c r="A2158" s="47">
        <v>150825.48397900001</v>
      </c>
      <c r="B2158" s="46" t="s">
        <v>107</v>
      </c>
      <c r="C2158" s="46" t="s">
        <v>9</v>
      </c>
      <c r="D2158" s="46" t="s">
        <v>114</v>
      </c>
      <c r="E2158" s="46" t="s">
        <v>115</v>
      </c>
      <c r="F2158" s="46" t="s">
        <v>40</v>
      </c>
    </row>
    <row r="2159" spans="1:6" x14ac:dyDescent="0.25">
      <c r="A2159" s="47">
        <v>146845.102376</v>
      </c>
      <c r="B2159" s="46" t="s">
        <v>107</v>
      </c>
      <c r="C2159" s="46" t="s">
        <v>2</v>
      </c>
      <c r="D2159" s="46" t="s">
        <v>114</v>
      </c>
      <c r="E2159" s="46" t="s">
        <v>115</v>
      </c>
      <c r="F2159" s="46" t="s">
        <v>40</v>
      </c>
    </row>
    <row r="2160" spans="1:6" x14ac:dyDescent="0.25">
      <c r="A2160" s="47">
        <v>2778207.7295200001</v>
      </c>
      <c r="B2160" s="46" t="s">
        <v>107</v>
      </c>
      <c r="C2160" s="46" t="s">
        <v>2</v>
      </c>
      <c r="D2160" s="46" t="s">
        <v>114</v>
      </c>
      <c r="E2160" s="46" t="s">
        <v>115</v>
      </c>
      <c r="F2160" s="46" t="s">
        <v>40</v>
      </c>
    </row>
    <row r="2161" spans="1:6" x14ac:dyDescent="0.25">
      <c r="A2161" s="47">
        <v>8177.90771107</v>
      </c>
      <c r="B2161" s="46" t="s">
        <v>107</v>
      </c>
      <c r="C2161" s="46" t="s">
        <v>11</v>
      </c>
      <c r="D2161" s="46" t="s">
        <v>114</v>
      </c>
      <c r="E2161" s="46" t="s">
        <v>115</v>
      </c>
      <c r="F2161" s="46" t="s">
        <v>40</v>
      </c>
    </row>
    <row r="2162" spans="1:6" x14ac:dyDescent="0.25">
      <c r="A2162" s="47">
        <v>25042.1727699</v>
      </c>
      <c r="B2162" s="46" t="s">
        <v>107</v>
      </c>
      <c r="C2162" s="46" t="s">
        <v>14</v>
      </c>
      <c r="D2162" s="46" t="s">
        <v>114</v>
      </c>
      <c r="E2162" s="46" t="s">
        <v>115</v>
      </c>
      <c r="F2162" s="46" t="s">
        <v>40</v>
      </c>
    </row>
    <row r="2163" spans="1:6" x14ac:dyDescent="0.25">
      <c r="A2163" s="47">
        <v>3496653.2382299998</v>
      </c>
      <c r="B2163" s="46" t="s">
        <v>107</v>
      </c>
      <c r="C2163" s="46" t="s">
        <v>2</v>
      </c>
      <c r="D2163" s="46" t="s">
        <v>114</v>
      </c>
      <c r="E2163" s="46" t="s">
        <v>115</v>
      </c>
      <c r="F2163" s="46" t="s">
        <v>39</v>
      </c>
    </row>
    <row r="2164" spans="1:6" x14ac:dyDescent="0.25">
      <c r="A2164" s="47">
        <v>14905902.2665</v>
      </c>
      <c r="B2164" s="46" t="s">
        <v>107</v>
      </c>
      <c r="C2164" s="46" t="s">
        <v>2</v>
      </c>
      <c r="D2164" s="46" t="s">
        <v>114</v>
      </c>
      <c r="E2164" s="46" t="s">
        <v>115</v>
      </c>
      <c r="F2164" s="46" t="s">
        <v>39</v>
      </c>
    </row>
    <row r="2165" spans="1:6" x14ac:dyDescent="0.25">
      <c r="A2165" s="47">
        <v>7483802.3092999998</v>
      </c>
      <c r="B2165" s="46" t="s">
        <v>107</v>
      </c>
      <c r="C2165" s="46" t="s">
        <v>2</v>
      </c>
      <c r="D2165" s="46" t="s">
        <v>114</v>
      </c>
      <c r="E2165" s="46" t="s">
        <v>115</v>
      </c>
      <c r="F2165" s="46" t="s">
        <v>39</v>
      </c>
    </row>
    <row r="2166" spans="1:6" x14ac:dyDescent="0.25">
      <c r="A2166" s="47">
        <v>3162442.2391499998</v>
      </c>
      <c r="B2166" s="46" t="s">
        <v>107</v>
      </c>
      <c r="C2166" s="46" t="s">
        <v>2</v>
      </c>
      <c r="D2166" s="46" t="s">
        <v>114</v>
      </c>
      <c r="E2166" s="46" t="s">
        <v>115</v>
      </c>
      <c r="F2166" s="46" t="s">
        <v>39</v>
      </c>
    </row>
    <row r="2167" spans="1:6" x14ac:dyDescent="0.25">
      <c r="A2167" s="47">
        <v>14806385.0975</v>
      </c>
      <c r="B2167" s="46" t="s">
        <v>107</v>
      </c>
      <c r="C2167" s="46" t="s">
        <v>15</v>
      </c>
      <c r="D2167" s="46" t="s">
        <v>114</v>
      </c>
      <c r="E2167" s="46" t="s">
        <v>115</v>
      </c>
      <c r="F2167" s="46" t="s">
        <v>39</v>
      </c>
    </row>
    <row r="2168" spans="1:6" x14ac:dyDescent="0.25">
      <c r="A2168" s="47">
        <v>17284118.1021</v>
      </c>
      <c r="B2168" s="46" t="s">
        <v>107</v>
      </c>
      <c r="C2168" s="46" t="s">
        <v>15</v>
      </c>
      <c r="D2168" s="46" t="s">
        <v>114</v>
      </c>
      <c r="E2168" s="46" t="s">
        <v>115</v>
      </c>
      <c r="F2168" s="46" t="s">
        <v>39</v>
      </c>
    </row>
    <row r="2169" spans="1:6" x14ac:dyDescent="0.25">
      <c r="A2169" s="47">
        <v>1091153.7003800001</v>
      </c>
      <c r="B2169" s="46" t="s">
        <v>107</v>
      </c>
      <c r="C2169" s="46" t="s">
        <v>2</v>
      </c>
      <c r="D2169" s="46" t="s">
        <v>114</v>
      </c>
      <c r="E2169" s="46" t="s">
        <v>115</v>
      </c>
      <c r="F2169" s="46" t="s">
        <v>39</v>
      </c>
    </row>
    <row r="2170" spans="1:6" x14ac:dyDescent="0.25">
      <c r="A2170" s="47">
        <v>284713.33990100003</v>
      </c>
      <c r="B2170" s="46" t="s">
        <v>107</v>
      </c>
      <c r="C2170" s="46" t="s">
        <v>9</v>
      </c>
      <c r="D2170" s="46" t="s">
        <v>114</v>
      </c>
      <c r="E2170" s="46" t="s">
        <v>115</v>
      </c>
      <c r="F2170" s="46" t="s">
        <v>39</v>
      </c>
    </row>
    <row r="2171" spans="1:6" x14ac:dyDescent="0.25">
      <c r="A2171" s="47">
        <v>414869.85804299999</v>
      </c>
      <c r="B2171" s="46" t="s">
        <v>107</v>
      </c>
      <c r="C2171" s="46" t="s">
        <v>2</v>
      </c>
      <c r="D2171" s="46" t="s">
        <v>114</v>
      </c>
      <c r="E2171" s="46" t="s">
        <v>115</v>
      </c>
      <c r="F2171" s="46" t="s">
        <v>39</v>
      </c>
    </row>
    <row r="2172" spans="1:6" x14ac:dyDescent="0.25">
      <c r="A2172" s="47">
        <v>2070728.0657500001</v>
      </c>
      <c r="B2172" s="46" t="s">
        <v>107</v>
      </c>
      <c r="C2172" s="46" t="s">
        <v>9</v>
      </c>
      <c r="D2172" s="46" t="s">
        <v>114</v>
      </c>
      <c r="E2172" s="46" t="s">
        <v>115</v>
      </c>
      <c r="F2172" s="46" t="s">
        <v>39</v>
      </c>
    </row>
    <row r="2173" spans="1:6" x14ac:dyDescent="0.25">
      <c r="A2173" s="47">
        <v>572058.67405200005</v>
      </c>
      <c r="B2173" s="46" t="s">
        <v>107</v>
      </c>
      <c r="C2173" s="46" t="s">
        <v>6</v>
      </c>
      <c r="D2173" s="46" t="s">
        <v>114</v>
      </c>
      <c r="E2173" s="46" t="s">
        <v>115</v>
      </c>
      <c r="F2173" s="46" t="s">
        <v>39</v>
      </c>
    </row>
    <row r="2174" spans="1:6" x14ac:dyDescent="0.25">
      <c r="A2174" s="47">
        <v>168363.78617100001</v>
      </c>
      <c r="B2174" s="46" t="s">
        <v>107</v>
      </c>
      <c r="C2174" s="46" t="s">
        <v>9</v>
      </c>
      <c r="D2174" s="46" t="s">
        <v>114</v>
      </c>
      <c r="E2174" s="46" t="s">
        <v>115</v>
      </c>
      <c r="F2174" s="46" t="s">
        <v>39</v>
      </c>
    </row>
    <row r="2175" spans="1:6" x14ac:dyDescent="0.25">
      <c r="A2175" s="47">
        <v>334682.61969700002</v>
      </c>
      <c r="B2175" s="46" t="s">
        <v>107</v>
      </c>
      <c r="C2175" s="46" t="s">
        <v>4</v>
      </c>
      <c r="D2175" s="46" t="s">
        <v>114</v>
      </c>
      <c r="E2175" s="46" t="s">
        <v>115</v>
      </c>
      <c r="F2175" s="46" t="s">
        <v>39</v>
      </c>
    </row>
    <row r="2176" spans="1:6" x14ac:dyDescent="0.25">
      <c r="A2176" s="47">
        <v>766556.10599399998</v>
      </c>
      <c r="B2176" s="46" t="s">
        <v>107</v>
      </c>
      <c r="C2176" s="46" t="s">
        <v>2</v>
      </c>
      <c r="D2176" s="46" t="s">
        <v>114</v>
      </c>
      <c r="E2176" s="46" t="s">
        <v>115</v>
      </c>
      <c r="F2176" s="46" t="s">
        <v>39</v>
      </c>
    </row>
    <row r="2177" spans="1:6" x14ac:dyDescent="0.25">
      <c r="A2177" s="47">
        <v>19054.723074099998</v>
      </c>
      <c r="B2177" s="46" t="s">
        <v>107</v>
      </c>
      <c r="C2177" s="46" t="s">
        <v>3</v>
      </c>
      <c r="D2177" s="46" t="s">
        <v>114</v>
      </c>
      <c r="E2177" s="46" t="s">
        <v>115</v>
      </c>
      <c r="F2177" s="46" t="s">
        <v>39</v>
      </c>
    </row>
    <row r="2178" spans="1:6" x14ac:dyDescent="0.25">
      <c r="A2178" s="47">
        <v>84341.390855000005</v>
      </c>
      <c r="B2178" s="46" t="s">
        <v>107</v>
      </c>
      <c r="C2178" s="46" t="s">
        <v>5</v>
      </c>
      <c r="D2178" s="46" t="s">
        <v>114</v>
      </c>
      <c r="E2178" s="46" t="s">
        <v>115</v>
      </c>
      <c r="F2178" s="46" t="s">
        <v>39</v>
      </c>
    </row>
    <row r="2179" spans="1:6" x14ac:dyDescent="0.25">
      <c r="A2179" s="47">
        <v>123002.441114</v>
      </c>
      <c r="B2179" s="46" t="s">
        <v>107</v>
      </c>
      <c r="C2179" s="46" t="s">
        <v>11</v>
      </c>
      <c r="D2179" s="46" t="s">
        <v>114</v>
      </c>
      <c r="E2179" s="46" t="s">
        <v>115</v>
      </c>
      <c r="F2179" s="46" t="s">
        <v>39</v>
      </c>
    </row>
    <row r="2180" spans="1:6" x14ac:dyDescent="0.25">
      <c r="A2180" s="47">
        <v>147569.47182899999</v>
      </c>
      <c r="B2180" s="46" t="s">
        <v>107</v>
      </c>
      <c r="C2180" s="46" t="s">
        <v>5</v>
      </c>
      <c r="D2180" s="46" t="s">
        <v>114</v>
      </c>
      <c r="E2180" s="46" t="s">
        <v>115</v>
      </c>
      <c r="F2180" s="46" t="s">
        <v>39</v>
      </c>
    </row>
    <row r="2181" spans="1:6" x14ac:dyDescent="0.25">
      <c r="A2181" s="47">
        <v>71002.627051400006</v>
      </c>
      <c r="B2181" s="46" t="s">
        <v>107</v>
      </c>
      <c r="C2181" s="46" t="s">
        <v>5</v>
      </c>
      <c r="D2181" s="46" t="s">
        <v>114</v>
      </c>
      <c r="E2181" s="46" t="s">
        <v>115</v>
      </c>
      <c r="F2181" s="46" t="s">
        <v>39</v>
      </c>
    </row>
    <row r="2182" spans="1:6" x14ac:dyDescent="0.25">
      <c r="A2182" s="47">
        <v>1015842.01216</v>
      </c>
      <c r="B2182" s="46" t="s">
        <v>107</v>
      </c>
      <c r="C2182" s="46" t="s">
        <v>5</v>
      </c>
      <c r="D2182" s="46" t="s">
        <v>114</v>
      </c>
      <c r="E2182" s="46" t="s">
        <v>115</v>
      </c>
      <c r="F2182" s="46" t="s">
        <v>39</v>
      </c>
    </row>
    <row r="2183" spans="1:6" x14ac:dyDescent="0.25">
      <c r="A2183" s="47">
        <v>186775.73288699999</v>
      </c>
      <c r="B2183" s="46" t="s">
        <v>107</v>
      </c>
      <c r="C2183" s="46" t="s">
        <v>5</v>
      </c>
      <c r="D2183" s="46" t="s">
        <v>114</v>
      </c>
      <c r="E2183" s="46" t="s">
        <v>115</v>
      </c>
      <c r="F2183" s="46" t="s">
        <v>39</v>
      </c>
    </row>
    <row r="2184" spans="1:6" x14ac:dyDescent="0.25">
      <c r="A2184" s="47">
        <v>178744.556905</v>
      </c>
      <c r="B2184" s="46" t="s">
        <v>107</v>
      </c>
      <c r="C2184" s="46" t="s">
        <v>5</v>
      </c>
      <c r="D2184" s="46" t="s">
        <v>114</v>
      </c>
      <c r="E2184" s="46" t="s">
        <v>115</v>
      </c>
      <c r="F2184" s="46" t="s">
        <v>39</v>
      </c>
    </row>
    <row r="2185" spans="1:6" x14ac:dyDescent="0.25">
      <c r="A2185" s="47">
        <v>13198.2544985</v>
      </c>
      <c r="B2185" s="46" t="s">
        <v>107</v>
      </c>
      <c r="C2185" s="46" t="s">
        <v>5</v>
      </c>
      <c r="D2185" s="46" t="s">
        <v>114</v>
      </c>
      <c r="E2185" s="46" t="s">
        <v>115</v>
      </c>
      <c r="F2185" s="46" t="s">
        <v>39</v>
      </c>
    </row>
    <row r="2186" spans="1:6" x14ac:dyDescent="0.25">
      <c r="A2186" s="47">
        <v>57995.330682699998</v>
      </c>
      <c r="B2186" s="46" t="s">
        <v>107</v>
      </c>
      <c r="C2186" s="46" t="s">
        <v>5</v>
      </c>
      <c r="D2186" s="46" t="s">
        <v>114</v>
      </c>
      <c r="E2186" s="46" t="s">
        <v>115</v>
      </c>
      <c r="F2186" s="46" t="s">
        <v>39</v>
      </c>
    </row>
    <row r="2187" spans="1:6" x14ac:dyDescent="0.25">
      <c r="A2187" s="47">
        <v>320965.06056700001</v>
      </c>
      <c r="B2187" s="46" t="s">
        <v>107</v>
      </c>
      <c r="C2187" s="46" t="s">
        <v>5</v>
      </c>
      <c r="D2187" s="46" t="s">
        <v>114</v>
      </c>
      <c r="E2187" s="46" t="s">
        <v>115</v>
      </c>
      <c r="F2187" s="46" t="s">
        <v>39</v>
      </c>
    </row>
    <row r="2188" spans="1:6" x14ac:dyDescent="0.25">
      <c r="A2188" s="47">
        <v>72650.291234400007</v>
      </c>
      <c r="B2188" s="46" t="s">
        <v>107</v>
      </c>
      <c r="C2188" s="46" t="s">
        <v>5</v>
      </c>
      <c r="D2188" s="46" t="s">
        <v>114</v>
      </c>
      <c r="E2188" s="46" t="s">
        <v>115</v>
      </c>
      <c r="F2188" s="46" t="s">
        <v>39</v>
      </c>
    </row>
    <row r="2189" spans="1:6" x14ac:dyDescent="0.25">
      <c r="A2189" s="47">
        <v>180299.020816</v>
      </c>
      <c r="B2189" s="46" t="s">
        <v>107</v>
      </c>
      <c r="C2189" s="46" t="s">
        <v>5</v>
      </c>
      <c r="D2189" s="46" t="s">
        <v>114</v>
      </c>
      <c r="E2189" s="46" t="s">
        <v>115</v>
      </c>
      <c r="F2189" s="46" t="s">
        <v>39</v>
      </c>
    </row>
    <row r="2190" spans="1:6" x14ac:dyDescent="0.25">
      <c r="A2190" s="47">
        <v>392822.656915</v>
      </c>
      <c r="B2190" s="46" t="s">
        <v>107</v>
      </c>
      <c r="C2190" s="46" t="s">
        <v>5</v>
      </c>
      <c r="D2190" s="46" t="s">
        <v>114</v>
      </c>
      <c r="E2190" s="46" t="s">
        <v>115</v>
      </c>
      <c r="F2190" s="46" t="s">
        <v>39</v>
      </c>
    </row>
    <row r="2191" spans="1:6" x14ac:dyDescent="0.25">
      <c r="A2191" s="47">
        <v>70440.252944000007</v>
      </c>
      <c r="B2191" s="46" t="s">
        <v>107</v>
      </c>
      <c r="C2191" s="46" t="s">
        <v>5</v>
      </c>
      <c r="D2191" s="46" t="s">
        <v>114</v>
      </c>
      <c r="E2191" s="46" t="s">
        <v>115</v>
      </c>
      <c r="F2191" s="46" t="s">
        <v>39</v>
      </c>
    </row>
    <row r="2192" spans="1:6" x14ac:dyDescent="0.25">
      <c r="A2192" s="47">
        <v>691424.84159500001</v>
      </c>
      <c r="B2192" s="46" t="s">
        <v>107</v>
      </c>
      <c r="C2192" s="46" t="s">
        <v>5</v>
      </c>
      <c r="D2192" s="46" t="s">
        <v>114</v>
      </c>
      <c r="E2192" s="46" t="s">
        <v>115</v>
      </c>
      <c r="F2192" s="46" t="s">
        <v>39</v>
      </c>
    </row>
    <row r="2193" spans="1:6" x14ac:dyDescent="0.25">
      <c r="A2193" s="47">
        <v>43711.270912699998</v>
      </c>
      <c r="B2193" s="46" t="s">
        <v>107</v>
      </c>
      <c r="C2193" s="46" t="s">
        <v>5</v>
      </c>
      <c r="D2193" s="46" t="s">
        <v>114</v>
      </c>
      <c r="E2193" s="46" t="s">
        <v>115</v>
      </c>
      <c r="F2193" s="46" t="s">
        <v>39</v>
      </c>
    </row>
    <row r="2194" spans="1:6" x14ac:dyDescent="0.25">
      <c r="A2194" s="47">
        <v>46184.350032200004</v>
      </c>
      <c r="B2194" s="46" t="s">
        <v>107</v>
      </c>
      <c r="C2194" s="46" t="s">
        <v>5</v>
      </c>
      <c r="D2194" s="46" t="s">
        <v>114</v>
      </c>
      <c r="E2194" s="46" t="s">
        <v>115</v>
      </c>
      <c r="F2194" s="46" t="s">
        <v>39</v>
      </c>
    </row>
    <row r="2195" spans="1:6" x14ac:dyDescent="0.25">
      <c r="A2195" s="47">
        <v>152485.86069100001</v>
      </c>
      <c r="B2195" s="46" t="s">
        <v>107</v>
      </c>
      <c r="C2195" s="46" t="s">
        <v>5</v>
      </c>
      <c r="D2195" s="46" t="s">
        <v>114</v>
      </c>
      <c r="E2195" s="46" t="s">
        <v>115</v>
      </c>
      <c r="F2195" s="46" t="s">
        <v>39</v>
      </c>
    </row>
    <row r="2196" spans="1:6" x14ac:dyDescent="0.25">
      <c r="A2196" s="47">
        <v>103382.439979</v>
      </c>
      <c r="B2196" s="46" t="s">
        <v>107</v>
      </c>
      <c r="C2196" s="46" t="s">
        <v>5</v>
      </c>
      <c r="D2196" s="46" t="s">
        <v>114</v>
      </c>
      <c r="E2196" s="46" t="s">
        <v>115</v>
      </c>
      <c r="F2196" s="46" t="s">
        <v>39</v>
      </c>
    </row>
    <row r="2197" spans="1:6" x14ac:dyDescent="0.25">
      <c r="A2197" s="47">
        <v>332250.22537100001</v>
      </c>
      <c r="B2197" s="46" t="s">
        <v>107</v>
      </c>
      <c r="C2197" s="46" t="s">
        <v>5</v>
      </c>
      <c r="D2197" s="46" t="s">
        <v>114</v>
      </c>
      <c r="E2197" s="46" t="s">
        <v>115</v>
      </c>
      <c r="F2197" s="46" t="s">
        <v>39</v>
      </c>
    </row>
    <row r="2198" spans="1:6" x14ac:dyDescent="0.25">
      <c r="A2198" s="47">
        <v>277095.10737400001</v>
      </c>
      <c r="B2198" s="46" t="s">
        <v>107</v>
      </c>
      <c r="C2198" s="46" t="s">
        <v>5</v>
      </c>
      <c r="D2198" s="46" t="s">
        <v>114</v>
      </c>
      <c r="E2198" s="46" t="s">
        <v>115</v>
      </c>
      <c r="F2198" s="46" t="s">
        <v>39</v>
      </c>
    </row>
    <row r="2199" spans="1:6" x14ac:dyDescent="0.25">
      <c r="A2199" s="47">
        <v>20344.141307499998</v>
      </c>
      <c r="B2199" s="46" t="s">
        <v>107</v>
      </c>
      <c r="C2199" s="46" t="s">
        <v>5</v>
      </c>
      <c r="D2199" s="46" t="s">
        <v>114</v>
      </c>
      <c r="E2199" s="46" t="s">
        <v>115</v>
      </c>
      <c r="F2199" s="46" t="s">
        <v>39</v>
      </c>
    </row>
    <row r="2200" spans="1:6" x14ac:dyDescent="0.25">
      <c r="A2200" s="47">
        <v>189567.29801200001</v>
      </c>
      <c r="B2200" s="46" t="s">
        <v>107</v>
      </c>
      <c r="C2200" s="46" t="s">
        <v>5</v>
      </c>
      <c r="D2200" s="46" t="s">
        <v>114</v>
      </c>
      <c r="E2200" s="46" t="s">
        <v>115</v>
      </c>
      <c r="F2200" s="46" t="s">
        <v>39</v>
      </c>
    </row>
    <row r="2201" spans="1:6" x14ac:dyDescent="0.25">
      <c r="A2201" s="47">
        <v>1250.0058221700001</v>
      </c>
      <c r="B2201" s="46" t="s">
        <v>107</v>
      </c>
      <c r="C2201" s="46" t="s">
        <v>5</v>
      </c>
      <c r="D2201" s="46" t="s">
        <v>114</v>
      </c>
      <c r="E2201" s="46" t="s">
        <v>115</v>
      </c>
      <c r="F2201" s="46" t="s">
        <v>39</v>
      </c>
    </row>
    <row r="2202" spans="1:6" x14ac:dyDescent="0.25">
      <c r="A2202" s="47">
        <v>6600.8389181299999</v>
      </c>
      <c r="B2202" s="46" t="s">
        <v>107</v>
      </c>
      <c r="C2202" s="46" t="s">
        <v>5</v>
      </c>
      <c r="D2202" s="46" t="s">
        <v>114</v>
      </c>
      <c r="E2202" s="46" t="s">
        <v>115</v>
      </c>
      <c r="F2202" s="46" t="s">
        <v>39</v>
      </c>
    </row>
    <row r="2203" spans="1:6" x14ac:dyDescent="0.25">
      <c r="A2203" s="47">
        <v>191085.91348300001</v>
      </c>
      <c r="B2203" s="46" t="s">
        <v>107</v>
      </c>
      <c r="C2203" s="46" t="s">
        <v>5</v>
      </c>
      <c r="D2203" s="46" t="s">
        <v>114</v>
      </c>
      <c r="E2203" s="46" t="s">
        <v>115</v>
      </c>
      <c r="F2203" s="46" t="s">
        <v>39</v>
      </c>
    </row>
    <row r="2204" spans="1:6" x14ac:dyDescent="0.25">
      <c r="A2204" s="47">
        <v>104632.379396</v>
      </c>
      <c r="B2204" s="46" t="s">
        <v>107</v>
      </c>
      <c r="C2204" s="46" t="s">
        <v>5</v>
      </c>
      <c r="D2204" s="46" t="s">
        <v>114</v>
      </c>
      <c r="E2204" s="46" t="s">
        <v>115</v>
      </c>
      <c r="F2204" s="46" t="s">
        <v>39</v>
      </c>
    </row>
    <row r="2205" spans="1:6" x14ac:dyDescent="0.25">
      <c r="A2205" s="47">
        <v>910715.39150100003</v>
      </c>
      <c r="B2205" s="46" t="s">
        <v>107</v>
      </c>
      <c r="C2205" s="46" t="s">
        <v>5</v>
      </c>
      <c r="D2205" s="46" t="s">
        <v>114</v>
      </c>
      <c r="E2205" s="46" t="s">
        <v>115</v>
      </c>
      <c r="F2205" s="46" t="s">
        <v>39</v>
      </c>
    </row>
    <row r="2206" spans="1:6" x14ac:dyDescent="0.25">
      <c r="A2206" s="47">
        <v>87859.737294999999</v>
      </c>
      <c r="B2206" s="46" t="s">
        <v>107</v>
      </c>
      <c r="C2206" s="46" t="s">
        <v>5</v>
      </c>
      <c r="D2206" s="46" t="s">
        <v>114</v>
      </c>
      <c r="E2206" s="46" t="s">
        <v>115</v>
      </c>
      <c r="F2206" s="46" t="s">
        <v>39</v>
      </c>
    </row>
    <row r="2207" spans="1:6" x14ac:dyDescent="0.25">
      <c r="A2207" s="47">
        <v>57898.313521299999</v>
      </c>
      <c r="B2207" s="46" t="s">
        <v>107</v>
      </c>
      <c r="C2207" s="46" t="s">
        <v>2</v>
      </c>
      <c r="D2207" s="46" t="s">
        <v>114</v>
      </c>
      <c r="E2207" s="46" t="s">
        <v>115</v>
      </c>
      <c r="F2207" s="46" t="s">
        <v>39</v>
      </c>
    </row>
    <row r="2208" spans="1:6" x14ac:dyDescent="0.25">
      <c r="A2208" s="47">
        <v>19082.4888163</v>
      </c>
      <c r="B2208" s="46" t="s">
        <v>107</v>
      </c>
      <c r="C2208" s="46" t="s">
        <v>2</v>
      </c>
      <c r="D2208" s="46" t="s">
        <v>114</v>
      </c>
      <c r="E2208" s="46" t="s">
        <v>115</v>
      </c>
      <c r="F2208" s="46" t="s">
        <v>39</v>
      </c>
    </row>
    <row r="2209" spans="1:6" x14ac:dyDescent="0.25">
      <c r="A2209" s="47">
        <v>50781.253521400002</v>
      </c>
      <c r="B2209" s="46" t="s">
        <v>107</v>
      </c>
      <c r="C2209" s="46" t="s">
        <v>5</v>
      </c>
      <c r="D2209" s="46" t="s">
        <v>114</v>
      </c>
      <c r="E2209" s="46" t="s">
        <v>115</v>
      </c>
      <c r="F2209" s="46" t="s">
        <v>39</v>
      </c>
    </row>
    <row r="2210" spans="1:6" x14ac:dyDescent="0.25">
      <c r="A2210" s="47">
        <v>22372.677031300002</v>
      </c>
      <c r="B2210" s="46" t="s">
        <v>107</v>
      </c>
      <c r="C2210" s="46" t="s">
        <v>5</v>
      </c>
      <c r="D2210" s="46" t="s">
        <v>114</v>
      </c>
      <c r="E2210" s="46" t="s">
        <v>115</v>
      </c>
      <c r="F2210" s="46" t="s">
        <v>39</v>
      </c>
    </row>
    <row r="2211" spans="1:6" x14ac:dyDescent="0.25">
      <c r="A2211" s="47">
        <v>83791.479974200003</v>
      </c>
      <c r="B2211" s="46" t="s">
        <v>107</v>
      </c>
      <c r="C2211" s="46" t="s">
        <v>5</v>
      </c>
      <c r="D2211" s="46" t="s">
        <v>114</v>
      </c>
      <c r="E2211" s="46" t="s">
        <v>115</v>
      </c>
      <c r="F2211" s="46" t="s">
        <v>39</v>
      </c>
    </row>
    <row r="2212" spans="1:6" x14ac:dyDescent="0.25">
      <c r="A2212" s="47">
        <v>1798808.4441800001</v>
      </c>
      <c r="B2212" s="46" t="s">
        <v>107</v>
      </c>
      <c r="C2212" s="46" t="s">
        <v>5</v>
      </c>
      <c r="D2212" s="46" t="s">
        <v>114</v>
      </c>
      <c r="E2212" s="46" t="s">
        <v>115</v>
      </c>
      <c r="F2212" s="46" t="s">
        <v>39</v>
      </c>
    </row>
    <row r="2213" spans="1:6" x14ac:dyDescent="0.25">
      <c r="A2213" s="47">
        <v>54451.528728500001</v>
      </c>
      <c r="B2213" s="46" t="s">
        <v>107</v>
      </c>
      <c r="C2213" s="46" t="s">
        <v>5</v>
      </c>
      <c r="D2213" s="46" t="s">
        <v>114</v>
      </c>
      <c r="E2213" s="46" t="s">
        <v>115</v>
      </c>
      <c r="F2213" s="46" t="s">
        <v>39</v>
      </c>
    </row>
    <row r="2214" spans="1:6" x14ac:dyDescent="0.25">
      <c r="A2214" s="47">
        <v>56021.979221499998</v>
      </c>
      <c r="B2214" s="46" t="s">
        <v>107</v>
      </c>
      <c r="C2214" s="46" t="s">
        <v>9</v>
      </c>
      <c r="D2214" s="46" t="s">
        <v>114</v>
      </c>
      <c r="E2214" s="46" t="s">
        <v>115</v>
      </c>
      <c r="F2214" s="46" t="s">
        <v>39</v>
      </c>
    </row>
    <row r="2215" spans="1:6" x14ac:dyDescent="0.25">
      <c r="A2215" s="47">
        <v>255773.932676</v>
      </c>
      <c r="B2215" s="46" t="s">
        <v>107</v>
      </c>
      <c r="C2215" s="46" t="s">
        <v>5</v>
      </c>
      <c r="D2215" s="46" t="s">
        <v>114</v>
      </c>
      <c r="E2215" s="46" t="s">
        <v>115</v>
      </c>
      <c r="F2215" s="46" t="s">
        <v>39</v>
      </c>
    </row>
    <row r="2216" spans="1:6" x14ac:dyDescent="0.25">
      <c r="A2216" s="47">
        <v>26520.964692199999</v>
      </c>
      <c r="B2216" s="46" t="s">
        <v>107</v>
      </c>
      <c r="C2216" s="46" t="s">
        <v>5</v>
      </c>
      <c r="D2216" s="46" t="s">
        <v>114</v>
      </c>
      <c r="E2216" s="46" t="s">
        <v>115</v>
      </c>
      <c r="F2216" s="46" t="s">
        <v>39</v>
      </c>
    </row>
    <row r="2217" spans="1:6" x14ac:dyDescent="0.25">
      <c r="A2217" s="47">
        <v>54669.617757799999</v>
      </c>
      <c r="B2217" s="46" t="s">
        <v>107</v>
      </c>
      <c r="C2217" s="46" t="s">
        <v>5</v>
      </c>
      <c r="D2217" s="46" t="s">
        <v>114</v>
      </c>
      <c r="E2217" s="46" t="s">
        <v>115</v>
      </c>
      <c r="F2217" s="46" t="s">
        <v>39</v>
      </c>
    </row>
    <row r="2218" spans="1:6" x14ac:dyDescent="0.25">
      <c r="A2218" s="47">
        <v>17525.155244199999</v>
      </c>
      <c r="B2218" s="46" t="s">
        <v>107</v>
      </c>
      <c r="C2218" s="46" t="s">
        <v>5</v>
      </c>
      <c r="D2218" s="46" t="s">
        <v>114</v>
      </c>
      <c r="E2218" s="46" t="s">
        <v>115</v>
      </c>
      <c r="F2218" s="46" t="s">
        <v>39</v>
      </c>
    </row>
    <row r="2219" spans="1:6" x14ac:dyDescent="0.25">
      <c r="A2219" s="47">
        <v>30730.094708500001</v>
      </c>
      <c r="B2219" s="46" t="s">
        <v>107</v>
      </c>
      <c r="C2219" s="46" t="s">
        <v>5</v>
      </c>
      <c r="D2219" s="46" t="s">
        <v>114</v>
      </c>
      <c r="E2219" s="46" t="s">
        <v>115</v>
      </c>
      <c r="F2219" s="46" t="s">
        <v>39</v>
      </c>
    </row>
    <row r="2220" spans="1:6" x14ac:dyDescent="0.25">
      <c r="A2220" s="47">
        <v>222281.42859299999</v>
      </c>
      <c r="B2220" s="46" t="s">
        <v>107</v>
      </c>
      <c r="C2220" s="46" t="s">
        <v>5</v>
      </c>
      <c r="D2220" s="46" t="s">
        <v>114</v>
      </c>
      <c r="E2220" s="46" t="s">
        <v>115</v>
      </c>
      <c r="F2220" s="46" t="s">
        <v>39</v>
      </c>
    </row>
    <row r="2221" spans="1:6" x14ac:dyDescent="0.25">
      <c r="A2221" s="47">
        <v>180202.35759</v>
      </c>
      <c r="B2221" s="46" t="s">
        <v>107</v>
      </c>
      <c r="C2221" s="46" t="s">
        <v>5</v>
      </c>
      <c r="D2221" s="46" t="s">
        <v>114</v>
      </c>
      <c r="E2221" s="46" t="s">
        <v>115</v>
      </c>
      <c r="F2221" s="46" t="s">
        <v>39</v>
      </c>
    </row>
    <row r="2222" spans="1:6" x14ac:dyDescent="0.25">
      <c r="A2222" s="47">
        <v>32215.154727000001</v>
      </c>
      <c r="B2222" s="46" t="s">
        <v>107</v>
      </c>
      <c r="C2222" s="46" t="s">
        <v>5</v>
      </c>
      <c r="D2222" s="46" t="s">
        <v>114</v>
      </c>
      <c r="E2222" s="46" t="s">
        <v>115</v>
      </c>
      <c r="F2222" s="46" t="s">
        <v>39</v>
      </c>
    </row>
    <row r="2223" spans="1:6" x14ac:dyDescent="0.25">
      <c r="A2223" s="47">
        <v>88339.311896400002</v>
      </c>
      <c r="B2223" s="46" t="s">
        <v>107</v>
      </c>
      <c r="C2223" s="46" t="s">
        <v>5</v>
      </c>
      <c r="D2223" s="46" t="s">
        <v>114</v>
      </c>
      <c r="E2223" s="46" t="s">
        <v>115</v>
      </c>
      <c r="F2223" s="46" t="s">
        <v>39</v>
      </c>
    </row>
    <row r="2224" spans="1:6" x14ac:dyDescent="0.25">
      <c r="A2224" s="47">
        <v>2474473.78302</v>
      </c>
      <c r="B2224" s="46" t="s">
        <v>107</v>
      </c>
      <c r="C2224" s="46" t="s">
        <v>9</v>
      </c>
      <c r="D2224" s="46" t="s">
        <v>114</v>
      </c>
      <c r="E2224" s="46" t="s">
        <v>115</v>
      </c>
      <c r="F2224" s="46" t="s">
        <v>39</v>
      </c>
    </row>
    <row r="2225" spans="1:6" x14ac:dyDescent="0.25">
      <c r="A2225" s="47">
        <v>87483.355189299997</v>
      </c>
      <c r="B2225" s="46" t="s">
        <v>107</v>
      </c>
      <c r="C2225" s="46" t="s">
        <v>12</v>
      </c>
      <c r="D2225" s="46" t="s">
        <v>114</v>
      </c>
      <c r="E2225" s="46" t="s">
        <v>115</v>
      </c>
      <c r="F2225" s="46" t="s">
        <v>39</v>
      </c>
    </row>
    <row r="2226" spans="1:6" x14ac:dyDescent="0.25">
      <c r="A2226" s="47">
        <v>5814050.0446899999</v>
      </c>
      <c r="B2226" s="46" t="s">
        <v>107</v>
      </c>
      <c r="C2226" s="46" t="s">
        <v>4</v>
      </c>
      <c r="D2226" s="46" t="s">
        <v>114</v>
      </c>
      <c r="E2226" s="46" t="s">
        <v>115</v>
      </c>
      <c r="F2226" s="46" t="s">
        <v>39</v>
      </c>
    </row>
    <row r="2227" spans="1:6" x14ac:dyDescent="0.25">
      <c r="A2227" s="47">
        <v>1136462.35855</v>
      </c>
      <c r="B2227" s="46" t="s">
        <v>107</v>
      </c>
      <c r="C2227" s="46" t="s">
        <v>4</v>
      </c>
      <c r="D2227" s="46" t="s">
        <v>114</v>
      </c>
      <c r="E2227" s="46" t="s">
        <v>115</v>
      </c>
      <c r="F2227" s="46" t="s">
        <v>39</v>
      </c>
    </row>
    <row r="2228" spans="1:6" x14ac:dyDescent="0.25">
      <c r="A2228" s="47">
        <v>7679653.2712899996</v>
      </c>
      <c r="B2228" s="46" t="s">
        <v>107</v>
      </c>
      <c r="C2228" s="46" t="s">
        <v>4</v>
      </c>
      <c r="D2228" s="46" t="s">
        <v>114</v>
      </c>
      <c r="E2228" s="46" t="s">
        <v>115</v>
      </c>
      <c r="F2228" s="46" t="s">
        <v>39</v>
      </c>
    </row>
    <row r="2229" spans="1:6" x14ac:dyDescent="0.25">
      <c r="A2229" s="47">
        <v>3290578.6019700002</v>
      </c>
      <c r="B2229" s="46" t="s">
        <v>107</v>
      </c>
      <c r="C2229" s="46" t="s">
        <v>4</v>
      </c>
      <c r="D2229" s="46" t="s">
        <v>114</v>
      </c>
      <c r="E2229" s="46" t="s">
        <v>115</v>
      </c>
      <c r="F2229" s="46" t="s">
        <v>39</v>
      </c>
    </row>
    <row r="2230" spans="1:6" x14ac:dyDescent="0.25">
      <c r="A2230" s="47">
        <v>436650.384983</v>
      </c>
      <c r="B2230" s="46" t="s">
        <v>107</v>
      </c>
      <c r="C2230" s="46" t="s">
        <v>4</v>
      </c>
      <c r="D2230" s="46" t="s">
        <v>114</v>
      </c>
      <c r="E2230" s="46" t="s">
        <v>115</v>
      </c>
      <c r="F2230" s="46" t="s">
        <v>39</v>
      </c>
    </row>
    <row r="2231" spans="1:6" x14ac:dyDescent="0.25">
      <c r="A2231" s="47">
        <v>4273203.0929199997</v>
      </c>
      <c r="B2231" s="46" t="s">
        <v>107</v>
      </c>
      <c r="C2231" s="46" t="s">
        <v>4</v>
      </c>
      <c r="D2231" s="46" t="s">
        <v>114</v>
      </c>
      <c r="E2231" s="46" t="s">
        <v>115</v>
      </c>
      <c r="F2231" s="46" t="s">
        <v>39</v>
      </c>
    </row>
    <row r="2232" spans="1:6" x14ac:dyDescent="0.25">
      <c r="A2232" s="47">
        <v>1182091.21392</v>
      </c>
      <c r="B2232" s="46" t="s">
        <v>107</v>
      </c>
      <c r="C2232" s="46" t="s">
        <v>4</v>
      </c>
      <c r="D2232" s="46" t="s">
        <v>114</v>
      </c>
      <c r="E2232" s="46" t="s">
        <v>115</v>
      </c>
      <c r="F2232" s="46" t="s">
        <v>39</v>
      </c>
    </row>
    <row r="2233" spans="1:6" x14ac:dyDescent="0.25">
      <c r="A2233" s="47">
        <v>2535921.9876100002</v>
      </c>
      <c r="B2233" s="46" t="s">
        <v>107</v>
      </c>
      <c r="C2233" s="46" t="s">
        <v>4</v>
      </c>
      <c r="D2233" s="46" t="s">
        <v>114</v>
      </c>
      <c r="E2233" s="46" t="s">
        <v>115</v>
      </c>
      <c r="F2233" s="46" t="s">
        <v>39</v>
      </c>
    </row>
    <row r="2234" spans="1:6" x14ac:dyDescent="0.25">
      <c r="A2234" s="47">
        <v>671275.06921999995</v>
      </c>
      <c r="B2234" s="46" t="s">
        <v>107</v>
      </c>
      <c r="C2234" s="46" t="s">
        <v>4</v>
      </c>
      <c r="D2234" s="46" t="s">
        <v>114</v>
      </c>
      <c r="E2234" s="46" t="s">
        <v>115</v>
      </c>
      <c r="F2234" s="46" t="s">
        <v>39</v>
      </c>
    </row>
    <row r="2235" spans="1:6" x14ac:dyDescent="0.25">
      <c r="A2235" s="47">
        <v>803548.86050099996</v>
      </c>
      <c r="B2235" s="46" t="s">
        <v>107</v>
      </c>
      <c r="C2235" s="46" t="s">
        <v>4</v>
      </c>
      <c r="D2235" s="46" t="s">
        <v>114</v>
      </c>
      <c r="E2235" s="46" t="s">
        <v>115</v>
      </c>
      <c r="F2235" s="46" t="s">
        <v>39</v>
      </c>
    </row>
    <row r="2236" spans="1:6" x14ac:dyDescent="0.25">
      <c r="A2236" s="47">
        <v>250776.271668</v>
      </c>
      <c r="B2236" s="46" t="s">
        <v>107</v>
      </c>
      <c r="C2236" s="46" t="s">
        <v>4</v>
      </c>
      <c r="D2236" s="46" t="s">
        <v>114</v>
      </c>
      <c r="E2236" s="46" t="s">
        <v>115</v>
      </c>
      <c r="F2236" s="46" t="s">
        <v>39</v>
      </c>
    </row>
    <row r="2237" spans="1:6" x14ac:dyDescent="0.25">
      <c r="A2237" s="47">
        <v>974247.89227299998</v>
      </c>
      <c r="B2237" s="46" t="s">
        <v>107</v>
      </c>
      <c r="C2237" s="46" t="s">
        <v>4</v>
      </c>
      <c r="D2237" s="46" t="s">
        <v>114</v>
      </c>
      <c r="E2237" s="46" t="s">
        <v>115</v>
      </c>
      <c r="F2237" s="46" t="s">
        <v>39</v>
      </c>
    </row>
    <row r="2238" spans="1:6" x14ac:dyDescent="0.25">
      <c r="A2238" s="47">
        <v>857098.22293100005</v>
      </c>
      <c r="B2238" s="46" t="s">
        <v>107</v>
      </c>
      <c r="C2238" s="46" t="s">
        <v>4</v>
      </c>
      <c r="D2238" s="46" t="s">
        <v>114</v>
      </c>
      <c r="E2238" s="46" t="s">
        <v>115</v>
      </c>
      <c r="F2238" s="46" t="s">
        <v>39</v>
      </c>
    </row>
    <row r="2239" spans="1:6" x14ac:dyDescent="0.25">
      <c r="A2239" s="47">
        <v>819500.30493999994</v>
      </c>
      <c r="B2239" s="46" t="s">
        <v>107</v>
      </c>
      <c r="C2239" s="46" t="s">
        <v>4</v>
      </c>
      <c r="D2239" s="46" t="s">
        <v>114</v>
      </c>
      <c r="E2239" s="46" t="s">
        <v>115</v>
      </c>
      <c r="F2239" s="46" t="s">
        <v>39</v>
      </c>
    </row>
    <row r="2240" spans="1:6" x14ac:dyDescent="0.25">
      <c r="A2240" s="47">
        <v>287038.782397</v>
      </c>
      <c r="B2240" s="46" t="s">
        <v>107</v>
      </c>
      <c r="C2240" s="46" t="s">
        <v>4</v>
      </c>
      <c r="D2240" s="46" t="s">
        <v>114</v>
      </c>
      <c r="E2240" s="46" t="s">
        <v>115</v>
      </c>
      <c r="F2240" s="46" t="s">
        <v>39</v>
      </c>
    </row>
    <row r="2241" spans="1:6" x14ac:dyDescent="0.25">
      <c r="A2241" s="47">
        <v>129064.57741300001</v>
      </c>
      <c r="B2241" s="46" t="s">
        <v>107</v>
      </c>
      <c r="C2241" s="46" t="s">
        <v>4</v>
      </c>
      <c r="D2241" s="46" t="s">
        <v>114</v>
      </c>
      <c r="E2241" s="46" t="s">
        <v>115</v>
      </c>
      <c r="F2241" s="46" t="s">
        <v>39</v>
      </c>
    </row>
    <row r="2242" spans="1:6" x14ac:dyDescent="0.25">
      <c r="A2242" s="47">
        <v>517564.709661</v>
      </c>
      <c r="B2242" s="46" t="s">
        <v>107</v>
      </c>
      <c r="C2242" s="46" t="s">
        <v>4</v>
      </c>
      <c r="D2242" s="46" t="s">
        <v>114</v>
      </c>
      <c r="E2242" s="46" t="s">
        <v>115</v>
      </c>
      <c r="F2242" s="46" t="s">
        <v>39</v>
      </c>
    </row>
    <row r="2243" spans="1:6" x14ac:dyDescent="0.25">
      <c r="A2243" s="47">
        <v>109674.013812</v>
      </c>
      <c r="B2243" s="46" t="s">
        <v>107</v>
      </c>
      <c r="C2243" s="46" t="s">
        <v>4</v>
      </c>
      <c r="D2243" s="46" t="s">
        <v>114</v>
      </c>
      <c r="E2243" s="46" t="s">
        <v>115</v>
      </c>
      <c r="F2243" s="46" t="s">
        <v>39</v>
      </c>
    </row>
    <row r="2244" spans="1:6" x14ac:dyDescent="0.25">
      <c r="A2244" s="47">
        <v>217702.47014200001</v>
      </c>
      <c r="B2244" s="46" t="s">
        <v>107</v>
      </c>
      <c r="C2244" s="46" t="s">
        <v>4</v>
      </c>
      <c r="D2244" s="46" t="s">
        <v>114</v>
      </c>
      <c r="E2244" s="46" t="s">
        <v>115</v>
      </c>
      <c r="F2244" s="46" t="s">
        <v>39</v>
      </c>
    </row>
    <row r="2245" spans="1:6" x14ac:dyDescent="0.25">
      <c r="A2245" s="47">
        <v>131646.55414699999</v>
      </c>
      <c r="B2245" s="46" t="s">
        <v>107</v>
      </c>
      <c r="C2245" s="46" t="s">
        <v>4</v>
      </c>
      <c r="D2245" s="46" t="s">
        <v>114</v>
      </c>
      <c r="E2245" s="46" t="s">
        <v>115</v>
      </c>
      <c r="F2245" s="46" t="s">
        <v>39</v>
      </c>
    </row>
    <row r="2246" spans="1:6" x14ac:dyDescent="0.25">
      <c r="A2246" s="47">
        <v>236157.60572799999</v>
      </c>
      <c r="B2246" s="46" t="s">
        <v>107</v>
      </c>
      <c r="C2246" s="46" t="s">
        <v>4</v>
      </c>
      <c r="D2246" s="46" t="s">
        <v>114</v>
      </c>
      <c r="E2246" s="46" t="s">
        <v>115</v>
      </c>
      <c r="F2246" s="46" t="s">
        <v>39</v>
      </c>
    </row>
    <row r="2247" spans="1:6" x14ac:dyDescent="0.25">
      <c r="A2247" s="47">
        <v>288815.40181000001</v>
      </c>
      <c r="B2247" s="46" t="s">
        <v>107</v>
      </c>
      <c r="C2247" s="46" t="s">
        <v>11</v>
      </c>
      <c r="D2247" s="46" t="s">
        <v>114</v>
      </c>
      <c r="E2247" s="46" t="s">
        <v>115</v>
      </c>
      <c r="F2247" s="46" t="s">
        <v>39</v>
      </c>
    </row>
    <row r="2248" spans="1:6" x14ac:dyDescent="0.25">
      <c r="A2248" s="47">
        <v>311875.36880699999</v>
      </c>
      <c r="B2248" s="46" t="s">
        <v>107</v>
      </c>
      <c r="C2248" s="46" t="s">
        <v>12</v>
      </c>
      <c r="D2248" s="46" t="s">
        <v>114</v>
      </c>
      <c r="E2248" s="46" t="s">
        <v>115</v>
      </c>
      <c r="F2248" s="46" t="s">
        <v>39</v>
      </c>
    </row>
    <row r="2249" spans="1:6" x14ac:dyDescent="0.25">
      <c r="A2249" s="47">
        <v>282843.66188299999</v>
      </c>
      <c r="B2249" s="46" t="s">
        <v>107</v>
      </c>
      <c r="C2249" s="46" t="s">
        <v>5</v>
      </c>
      <c r="D2249" s="46" t="s">
        <v>114</v>
      </c>
      <c r="E2249" s="46" t="s">
        <v>115</v>
      </c>
      <c r="F2249" s="46" t="s">
        <v>39</v>
      </c>
    </row>
    <row r="2250" spans="1:6" x14ac:dyDescent="0.25">
      <c r="A2250" s="47">
        <v>334912.77676899999</v>
      </c>
      <c r="B2250" s="46" t="s">
        <v>107</v>
      </c>
      <c r="C2250" s="46" t="s">
        <v>5</v>
      </c>
      <c r="D2250" s="46" t="s">
        <v>114</v>
      </c>
      <c r="E2250" s="46" t="s">
        <v>115</v>
      </c>
      <c r="F2250" s="46" t="s">
        <v>39</v>
      </c>
    </row>
    <row r="2251" spans="1:6" x14ac:dyDescent="0.25">
      <c r="A2251" s="47">
        <v>562783.84725200001</v>
      </c>
      <c r="B2251" s="46" t="s">
        <v>107</v>
      </c>
      <c r="C2251" s="46" t="s">
        <v>5</v>
      </c>
      <c r="D2251" s="46" t="s">
        <v>114</v>
      </c>
      <c r="E2251" s="46" t="s">
        <v>115</v>
      </c>
      <c r="F2251" s="46" t="s">
        <v>39</v>
      </c>
    </row>
    <row r="2252" spans="1:6" x14ac:dyDescent="0.25">
      <c r="A2252" s="47">
        <v>462950.98649799998</v>
      </c>
      <c r="B2252" s="46" t="s">
        <v>107</v>
      </c>
      <c r="C2252" s="46" t="s">
        <v>5</v>
      </c>
      <c r="D2252" s="46" t="s">
        <v>114</v>
      </c>
      <c r="E2252" s="46" t="s">
        <v>115</v>
      </c>
      <c r="F2252" s="46" t="s">
        <v>39</v>
      </c>
    </row>
    <row r="2253" spans="1:6" x14ac:dyDescent="0.25">
      <c r="A2253" s="47">
        <v>23289.059528900001</v>
      </c>
      <c r="B2253" s="46" t="s">
        <v>107</v>
      </c>
      <c r="C2253" s="46" t="s">
        <v>5</v>
      </c>
      <c r="D2253" s="46" t="s">
        <v>114</v>
      </c>
      <c r="E2253" s="46" t="s">
        <v>115</v>
      </c>
      <c r="F2253" s="46" t="s">
        <v>39</v>
      </c>
    </row>
    <row r="2254" spans="1:6" x14ac:dyDescent="0.25">
      <c r="A2254" s="47">
        <v>66608.196603499993</v>
      </c>
      <c r="B2254" s="46" t="s">
        <v>107</v>
      </c>
      <c r="C2254" s="46" t="s">
        <v>5</v>
      </c>
      <c r="D2254" s="46" t="s">
        <v>114</v>
      </c>
      <c r="E2254" s="46" t="s">
        <v>115</v>
      </c>
      <c r="F2254" s="46" t="s">
        <v>39</v>
      </c>
    </row>
    <row r="2255" spans="1:6" x14ac:dyDescent="0.25">
      <c r="A2255" s="47">
        <v>12323.0060507</v>
      </c>
      <c r="B2255" s="46" t="s">
        <v>107</v>
      </c>
      <c r="C2255" s="46" t="s">
        <v>5</v>
      </c>
      <c r="D2255" s="46" t="s">
        <v>114</v>
      </c>
      <c r="E2255" s="46" t="s">
        <v>115</v>
      </c>
      <c r="F2255" s="46" t="s">
        <v>39</v>
      </c>
    </row>
    <row r="2256" spans="1:6" x14ac:dyDescent="0.25">
      <c r="A2256" s="47">
        <v>39014.039272100003</v>
      </c>
      <c r="B2256" s="46" t="s">
        <v>107</v>
      </c>
      <c r="C2256" s="46" t="s">
        <v>5</v>
      </c>
      <c r="D2256" s="46" t="s">
        <v>114</v>
      </c>
      <c r="E2256" s="46" t="s">
        <v>115</v>
      </c>
      <c r="F2256" s="46" t="s">
        <v>39</v>
      </c>
    </row>
    <row r="2257" spans="1:6" x14ac:dyDescent="0.25">
      <c r="A2257" s="47">
        <v>251982.91540699999</v>
      </c>
      <c r="B2257" s="46" t="s">
        <v>107</v>
      </c>
      <c r="C2257" s="46" t="s">
        <v>5</v>
      </c>
      <c r="D2257" s="46" t="s">
        <v>114</v>
      </c>
      <c r="E2257" s="46" t="s">
        <v>115</v>
      </c>
      <c r="F2257" s="46" t="s">
        <v>39</v>
      </c>
    </row>
    <row r="2258" spans="1:6" x14ac:dyDescent="0.25">
      <c r="A2258" s="47">
        <v>177881.7046</v>
      </c>
      <c r="B2258" s="46" t="s">
        <v>107</v>
      </c>
      <c r="C2258" s="46" t="s">
        <v>5</v>
      </c>
      <c r="D2258" s="46" t="s">
        <v>114</v>
      </c>
      <c r="E2258" s="46" t="s">
        <v>115</v>
      </c>
      <c r="F2258" s="46" t="s">
        <v>39</v>
      </c>
    </row>
    <row r="2259" spans="1:6" x14ac:dyDescent="0.25">
      <c r="A2259" s="47">
        <v>303715.55837400001</v>
      </c>
      <c r="B2259" s="46" t="s">
        <v>107</v>
      </c>
      <c r="C2259" s="46" t="s">
        <v>10</v>
      </c>
      <c r="D2259" s="46" t="s">
        <v>114</v>
      </c>
      <c r="E2259" s="46" t="s">
        <v>115</v>
      </c>
      <c r="F2259" s="46" t="s">
        <v>39</v>
      </c>
    </row>
    <row r="2260" spans="1:6" x14ac:dyDescent="0.25">
      <c r="A2260" s="47">
        <v>2152206.3396800002</v>
      </c>
      <c r="B2260" s="46" t="s">
        <v>107</v>
      </c>
      <c r="C2260" s="46" t="s">
        <v>2</v>
      </c>
      <c r="D2260" s="46" t="s">
        <v>114</v>
      </c>
      <c r="E2260" s="46" t="s">
        <v>115</v>
      </c>
      <c r="F2260" s="46" t="s">
        <v>39</v>
      </c>
    </row>
    <row r="2261" spans="1:6" x14ac:dyDescent="0.25">
      <c r="A2261" s="47">
        <v>38310.919076899998</v>
      </c>
      <c r="B2261" s="46" t="s">
        <v>107</v>
      </c>
      <c r="C2261" s="46" t="s">
        <v>5</v>
      </c>
      <c r="D2261" s="46" t="s">
        <v>114</v>
      </c>
      <c r="E2261" s="46" t="s">
        <v>115</v>
      </c>
      <c r="F2261" s="46" t="s">
        <v>39</v>
      </c>
    </row>
    <row r="2262" spans="1:6" x14ac:dyDescent="0.25">
      <c r="A2262" s="47">
        <v>29157.966195000001</v>
      </c>
      <c r="B2262" s="46" t="s">
        <v>107</v>
      </c>
      <c r="C2262" s="46" t="s">
        <v>5</v>
      </c>
      <c r="D2262" s="46" t="s">
        <v>114</v>
      </c>
      <c r="E2262" s="46" t="s">
        <v>115</v>
      </c>
      <c r="F2262" s="46" t="s">
        <v>39</v>
      </c>
    </row>
    <row r="2263" spans="1:6" x14ac:dyDescent="0.25">
      <c r="A2263" s="47">
        <v>83749.989323400005</v>
      </c>
      <c r="B2263" s="46" t="s">
        <v>107</v>
      </c>
      <c r="C2263" s="46" t="s">
        <v>5</v>
      </c>
      <c r="D2263" s="46" t="s">
        <v>114</v>
      </c>
      <c r="E2263" s="46" t="s">
        <v>115</v>
      </c>
      <c r="F2263" s="46" t="s">
        <v>39</v>
      </c>
    </row>
    <row r="2264" spans="1:6" x14ac:dyDescent="0.25">
      <c r="A2264" s="47">
        <v>8820997.6041100007</v>
      </c>
      <c r="B2264" s="46" t="s">
        <v>107</v>
      </c>
      <c r="C2264" s="46" t="s">
        <v>6</v>
      </c>
      <c r="D2264" s="46" t="s">
        <v>114</v>
      </c>
      <c r="E2264" s="46" t="s">
        <v>115</v>
      </c>
      <c r="F2264" s="46" t="s">
        <v>39</v>
      </c>
    </row>
    <row r="2265" spans="1:6" x14ac:dyDescent="0.25">
      <c r="A2265" s="47">
        <v>514909.41286899999</v>
      </c>
      <c r="B2265" s="46" t="s">
        <v>107</v>
      </c>
      <c r="C2265" s="46" t="s">
        <v>5</v>
      </c>
      <c r="D2265" s="46" t="s">
        <v>114</v>
      </c>
      <c r="E2265" s="46" t="s">
        <v>115</v>
      </c>
      <c r="F2265" s="46" t="s">
        <v>39</v>
      </c>
    </row>
    <row r="2266" spans="1:6" x14ac:dyDescent="0.25">
      <c r="A2266" s="47">
        <v>582781.14431799995</v>
      </c>
      <c r="B2266" s="46" t="s">
        <v>107</v>
      </c>
      <c r="C2266" s="46" t="s">
        <v>6</v>
      </c>
      <c r="D2266" s="46" t="s">
        <v>114</v>
      </c>
      <c r="E2266" s="46" t="s">
        <v>115</v>
      </c>
      <c r="F2266" s="46" t="s">
        <v>39</v>
      </c>
    </row>
    <row r="2267" spans="1:6" x14ac:dyDescent="0.25">
      <c r="A2267" s="47">
        <v>461677.68185300002</v>
      </c>
      <c r="B2267" s="46" t="s">
        <v>107</v>
      </c>
      <c r="C2267" s="46" t="s">
        <v>6</v>
      </c>
      <c r="D2267" s="46" t="s">
        <v>114</v>
      </c>
      <c r="E2267" s="46" t="s">
        <v>115</v>
      </c>
      <c r="F2267" s="46" t="s">
        <v>39</v>
      </c>
    </row>
    <row r="2268" spans="1:6" x14ac:dyDescent="0.25">
      <c r="A2268" s="47">
        <v>104034.667592</v>
      </c>
      <c r="B2268" s="46" t="s">
        <v>107</v>
      </c>
      <c r="C2268" s="46" t="s">
        <v>5</v>
      </c>
      <c r="D2268" s="46" t="s">
        <v>114</v>
      </c>
      <c r="E2268" s="46" t="s">
        <v>115</v>
      </c>
      <c r="F2268" s="46" t="s">
        <v>39</v>
      </c>
    </row>
    <row r="2269" spans="1:6" x14ac:dyDescent="0.25">
      <c r="A2269" s="47">
        <v>234908.86194599999</v>
      </c>
      <c r="B2269" s="46" t="s">
        <v>107</v>
      </c>
      <c r="C2269" s="46" t="s">
        <v>12</v>
      </c>
      <c r="D2269" s="46" t="s">
        <v>114</v>
      </c>
      <c r="E2269" s="46" t="s">
        <v>115</v>
      </c>
      <c r="F2269" s="46" t="s">
        <v>39</v>
      </c>
    </row>
    <row r="2270" spans="1:6" x14ac:dyDescent="0.25">
      <c r="A2270" s="47">
        <v>4675327.3036700003</v>
      </c>
      <c r="B2270" s="46" t="s">
        <v>107</v>
      </c>
      <c r="C2270" s="46" t="s">
        <v>2</v>
      </c>
      <c r="D2270" s="46" t="s">
        <v>114</v>
      </c>
      <c r="E2270" s="46" t="s">
        <v>115</v>
      </c>
      <c r="F2270" s="46" t="s">
        <v>39</v>
      </c>
    </row>
    <row r="2271" spans="1:6" x14ac:dyDescent="0.25">
      <c r="A2271" s="47">
        <v>28905.703083</v>
      </c>
      <c r="B2271" s="46" t="s">
        <v>107</v>
      </c>
      <c r="C2271" s="46" t="s">
        <v>14</v>
      </c>
      <c r="D2271" s="46" t="s">
        <v>114</v>
      </c>
      <c r="E2271" s="46" t="s">
        <v>115</v>
      </c>
      <c r="F2271" s="46" t="s">
        <v>39</v>
      </c>
    </row>
    <row r="2272" spans="1:6" x14ac:dyDescent="0.25">
      <c r="A2272" s="47">
        <v>754309.24128399999</v>
      </c>
      <c r="B2272" s="46" t="s">
        <v>107</v>
      </c>
      <c r="C2272" s="46" t="s">
        <v>2</v>
      </c>
      <c r="D2272" s="46" t="s">
        <v>114</v>
      </c>
      <c r="E2272" s="46" t="s">
        <v>115</v>
      </c>
      <c r="F2272" s="46" t="s">
        <v>39</v>
      </c>
    </row>
    <row r="2273" spans="1:6" x14ac:dyDescent="0.25">
      <c r="A2273" s="47">
        <v>52442.4349965</v>
      </c>
      <c r="B2273" s="46" t="s">
        <v>107</v>
      </c>
      <c r="C2273" s="46" t="s">
        <v>4</v>
      </c>
      <c r="D2273" s="46" t="s">
        <v>114</v>
      </c>
      <c r="E2273" s="46" t="s">
        <v>115</v>
      </c>
      <c r="F2273" s="46" t="s">
        <v>39</v>
      </c>
    </row>
    <row r="2274" spans="1:6" x14ac:dyDescent="0.25">
      <c r="A2274" s="47">
        <v>39923.523526700003</v>
      </c>
      <c r="B2274" s="46" t="s">
        <v>107</v>
      </c>
      <c r="C2274" s="46" t="s">
        <v>4</v>
      </c>
      <c r="D2274" s="46" t="s">
        <v>114</v>
      </c>
      <c r="E2274" s="46" t="s">
        <v>115</v>
      </c>
      <c r="F2274" s="46" t="s">
        <v>39</v>
      </c>
    </row>
    <row r="2275" spans="1:6" x14ac:dyDescent="0.25">
      <c r="A2275" s="47">
        <v>242239.168466</v>
      </c>
      <c r="B2275" s="46" t="s">
        <v>107</v>
      </c>
      <c r="C2275" s="46" t="s">
        <v>10</v>
      </c>
      <c r="D2275" s="46" t="s">
        <v>114</v>
      </c>
      <c r="E2275" s="46" t="s">
        <v>115</v>
      </c>
      <c r="F2275" s="46" t="s">
        <v>39</v>
      </c>
    </row>
    <row r="2276" spans="1:6" x14ac:dyDescent="0.25">
      <c r="A2276" s="47">
        <v>30072.986807500001</v>
      </c>
      <c r="B2276" s="46" t="s">
        <v>107</v>
      </c>
      <c r="C2276" s="46" t="s">
        <v>14</v>
      </c>
      <c r="D2276" s="46" t="s">
        <v>114</v>
      </c>
      <c r="E2276" s="46" t="s">
        <v>115</v>
      </c>
      <c r="F2276" s="46" t="s">
        <v>39</v>
      </c>
    </row>
    <row r="2277" spans="1:6" x14ac:dyDescent="0.25">
      <c r="A2277" s="47">
        <v>5734.1198933699998</v>
      </c>
      <c r="B2277" s="46" t="s">
        <v>107</v>
      </c>
      <c r="C2277" s="46" t="s">
        <v>14</v>
      </c>
      <c r="D2277" s="46" t="s">
        <v>114</v>
      </c>
      <c r="E2277" s="46" t="s">
        <v>115</v>
      </c>
      <c r="F2277" s="46" t="s">
        <v>39</v>
      </c>
    </row>
    <row r="2278" spans="1:6" x14ac:dyDescent="0.25">
      <c r="A2278" s="47">
        <v>87455.154393599994</v>
      </c>
      <c r="B2278" s="46" t="s">
        <v>107</v>
      </c>
      <c r="C2278" s="46" t="s">
        <v>6</v>
      </c>
      <c r="D2278" s="46" t="s">
        <v>114</v>
      </c>
      <c r="E2278" s="46" t="s">
        <v>115</v>
      </c>
      <c r="F2278" s="46" t="s">
        <v>39</v>
      </c>
    </row>
    <row r="2279" spans="1:6" x14ac:dyDescent="0.25">
      <c r="A2279" s="47">
        <v>211319.92777800001</v>
      </c>
      <c r="B2279" s="46" t="s">
        <v>107</v>
      </c>
      <c r="C2279" s="46" t="s">
        <v>5</v>
      </c>
      <c r="D2279" s="46" t="s">
        <v>114</v>
      </c>
      <c r="E2279" s="46" t="s">
        <v>115</v>
      </c>
      <c r="F2279" s="46" t="s">
        <v>39</v>
      </c>
    </row>
    <row r="2280" spans="1:6" x14ac:dyDescent="0.25">
      <c r="A2280" s="47">
        <v>1296125.6393899999</v>
      </c>
      <c r="B2280" s="46" t="s">
        <v>107</v>
      </c>
      <c r="C2280" s="46" t="s">
        <v>5</v>
      </c>
      <c r="D2280" s="46" t="s">
        <v>114</v>
      </c>
      <c r="E2280" s="46" t="s">
        <v>115</v>
      </c>
      <c r="F2280" s="46" t="s">
        <v>39</v>
      </c>
    </row>
    <row r="2281" spans="1:6" x14ac:dyDescent="0.25">
      <c r="A2281" s="47">
        <v>1451807.1401200001</v>
      </c>
      <c r="B2281" s="46" t="s">
        <v>107</v>
      </c>
      <c r="C2281" s="46" t="s">
        <v>2</v>
      </c>
      <c r="D2281" s="46" t="s">
        <v>114</v>
      </c>
      <c r="E2281" s="46" t="s">
        <v>115</v>
      </c>
      <c r="F2281" s="46" t="s">
        <v>39</v>
      </c>
    </row>
    <row r="2282" spans="1:6" x14ac:dyDescent="0.25">
      <c r="A2282" s="47">
        <v>575905.64460500004</v>
      </c>
      <c r="B2282" s="46" t="s">
        <v>107</v>
      </c>
      <c r="C2282" s="46" t="s">
        <v>5</v>
      </c>
      <c r="D2282" s="46" t="s">
        <v>114</v>
      </c>
      <c r="E2282" s="46" t="s">
        <v>115</v>
      </c>
      <c r="F2282" s="46" t="s">
        <v>39</v>
      </c>
    </row>
    <row r="2283" spans="1:6" x14ac:dyDescent="0.25">
      <c r="A2283" s="47">
        <v>255948.40547500001</v>
      </c>
      <c r="B2283" s="46" t="s">
        <v>107</v>
      </c>
      <c r="C2283" s="46" t="s">
        <v>5</v>
      </c>
      <c r="D2283" s="46" t="s">
        <v>114</v>
      </c>
      <c r="E2283" s="46" t="s">
        <v>115</v>
      </c>
      <c r="F2283" s="46" t="s">
        <v>39</v>
      </c>
    </row>
    <row r="2284" spans="1:6" x14ac:dyDescent="0.25">
      <c r="A2284" s="47">
        <v>160321.733217</v>
      </c>
      <c r="B2284" s="46" t="s">
        <v>107</v>
      </c>
      <c r="C2284" s="46" t="s">
        <v>5</v>
      </c>
      <c r="D2284" s="46" t="s">
        <v>114</v>
      </c>
      <c r="E2284" s="46" t="s">
        <v>115</v>
      </c>
      <c r="F2284" s="46" t="s">
        <v>39</v>
      </c>
    </row>
    <row r="2285" spans="1:6" x14ac:dyDescent="0.25">
      <c r="A2285" s="47">
        <v>1004050.22581</v>
      </c>
      <c r="B2285" s="46" t="s">
        <v>107</v>
      </c>
      <c r="C2285" s="46" t="s">
        <v>5</v>
      </c>
      <c r="D2285" s="46" t="s">
        <v>114</v>
      </c>
      <c r="E2285" s="46" t="s">
        <v>115</v>
      </c>
      <c r="F2285" s="46" t="s">
        <v>39</v>
      </c>
    </row>
    <row r="2286" spans="1:6" x14ac:dyDescent="0.25">
      <c r="A2286" s="47">
        <v>447455.50372099999</v>
      </c>
      <c r="B2286" s="46" t="s">
        <v>107</v>
      </c>
      <c r="C2286" s="46" t="s">
        <v>5</v>
      </c>
      <c r="D2286" s="46" t="s">
        <v>114</v>
      </c>
      <c r="E2286" s="46" t="s">
        <v>115</v>
      </c>
      <c r="F2286" s="46" t="s">
        <v>39</v>
      </c>
    </row>
    <row r="2287" spans="1:6" x14ac:dyDescent="0.25">
      <c r="A2287" s="47">
        <v>275265.55071500002</v>
      </c>
      <c r="B2287" s="46" t="s">
        <v>107</v>
      </c>
      <c r="C2287" s="46" t="s">
        <v>5</v>
      </c>
      <c r="D2287" s="46" t="s">
        <v>114</v>
      </c>
      <c r="E2287" s="46" t="s">
        <v>115</v>
      </c>
      <c r="F2287" s="46" t="s">
        <v>39</v>
      </c>
    </row>
    <row r="2288" spans="1:6" x14ac:dyDescent="0.25">
      <c r="A2288" s="47">
        <v>58574.453945599998</v>
      </c>
      <c r="B2288" s="46" t="s">
        <v>107</v>
      </c>
      <c r="C2288" s="46" t="s">
        <v>14</v>
      </c>
      <c r="D2288" s="46" t="s">
        <v>114</v>
      </c>
      <c r="E2288" s="46" t="s">
        <v>115</v>
      </c>
      <c r="F2288" s="46" t="s">
        <v>39</v>
      </c>
    </row>
    <row r="2289" spans="1:6" x14ac:dyDescent="0.25">
      <c r="A2289" s="47">
        <v>10953.0861033</v>
      </c>
      <c r="B2289" s="46" t="s">
        <v>107</v>
      </c>
      <c r="C2289" s="46" t="s">
        <v>14</v>
      </c>
      <c r="D2289" s="46" t="s">
        <v>114</v>
      </c>
      <c r="E2289" s="46" t="s">
        <v>115</v>
      </c>
      <c r="F2289" s="46" t="s">
        <v>39</v>
      </c>
    </row>
    <row r="2290" spans="1:6" x14ac:dyDescent="0.25">
      <c r="A2290" s="47">
        <v>128206.02721</v>
      </c>
      <c r="B2290" s="46" t="s">
        <v>107</v>
      </c>
      <c r="C2290" s="46" t="s">
        <v>14</v>
      </c>
      <c r="D2290" s="46" t="s">
        <v>114</v>
      </c>
      <c r="E2290" s="46" t="s">
        <v>115</v>
      </c>
      <c r="F2290" s="46" t="s">
        <v>39</v>
      </c>
    </row>
    <row r="2291" spans="1:6" x14ac:dyDescent="0.25">
      <c r="A2291" s="47">
        <v>5930017.3517699996</v>
      </c>
      <c r="B2291" s="46" t="s">
        <v>107</v>
      </c>
      <c r="C2291" s="46" t="s">
        <v>7</v>
      </c>
      <c r="D2291" s="46" t="s">
        <v>114</v>
      </c>
      <c r="E2291" s="46" t="s">
        <v>115</v>
      </c>
      <c r="F2291" s="46" t="s">
        <v>39</v>
      </c>
    </row>
    <row r="2292" spans="1:6" x14ac:dyDescent="0.25">
      <c r="A2292" s="47">
        <v>14630.005935200001</v>
      </c>
      <c r="B2292" s="46" t="s">
        <v>107</v>
      </c>
      <c r="C2292" s="46" t="s">
        <v>14</v>
      </c>
      <c r="D2292" s="46" t="s">
        <v>114</v>
      </c>
      <c r="E2292" s="46" t="s">
        <v>115</v>
      </c>
      <c r="F2292" s="46" t="s">
        <v>39</v>
      </c>
    </row>
    <row r="2293" spans="1:6" x14ac:dyDescent="0.25">
      <c r="A2293" s="47">
        <v>767175.56655400002</v>
      </c>
      <c r="B2293" s="46" t="s">
        <v>107</v>
      </c>
      <c r="C2293" s="46" t="s">
        <v>2</v>
      </c>
      <c r="D2293" s="46" t="s">
        <v>114</v>
      </c>
      <c r="E2293" s="46" t="s">
        <v>115</v>
      </c>
      <c r="F2293" s="46" t="s">
        <v>39</v>
      </c>
    </row>
    <row r="2294" spans="1:6" x14ac:dyDescent="0.25">
      <c r="A2294" s="47">
        <v>512618.03293400002</v>
      </c>
      <c r="B2294" s="46" t="s">
        <v>107</v>
      </c>
      <c r="C2294" s="46" t="s">
        <v>11</v>
      </c>
      <c r="D2294" s="46" t="s">
        <v>114</v>
      </c>
      <c r="E2294" s="46" t="s">
        <v>115</v>
      </c>
      <c r="F2294" s="46" t="s">
        <v>39</v>
      </c>
    </row>
    <row r="2295" spans="1:6" x14ac:dyDescent="0.25">
      <c r="A2295" s="47">
        <v>59684.169207300001</v>
      </c>
      <c r="B2295" s="46" t="s">
        <v>107</v>
      </c>
      <c r="C2295" s="46" t="s">
        <v>10</v>
      </c>
      <c r="D2295" s="46" t="s">
        <v>114</v>
      </c>
      <c r="E2295" s="46" t="s">
        <v>115</v>
      </c>
      <c r="F2295" s="46" t="s">
        <v>39</v>
      </c>
    </row>
    <row r="2296" spans="1:6" x14ac:dyDescent="0.25">
      <c r="A2296" s="47">
        <v>241266.83879099999</v>
      </c>
      <c r="B2296" s="46" t="s">
        <v>107</v>
      </c>
      <c r="C2296" s="46" t="s">
        <v>5</v>
      </c>
      <c r="D2296" s="46" t="s">
        <v>114</v>
      </c>
      <c r="E2296" s="46" t="s">
        <v>115</v>
      </c>
      <c r="F2296" s="46" t="s">
        <v>39</v>
      </c>
    </row>
    <row r="2297" spans="1:6" x14ac:dyDescent="0.25">
      <c r="A2297" s="47">
        <v>6021.3896720399998</v>
      </c>
      <c r="B2297" s="46" t="s">
        <v>107</v>
      </c>
      <c r="C2297" s="46" t="s">
        <v>5</v>
      </c>
      <c r="D2297" s="46" t="s">
        <v>114</v>
      </c>
      <c r="E2297" s="46" t="s">
        <v>115</v>
      </c>
      <c r="F2297" s="46" t="s">
        <v>39</v>
      </c>
    </row>
    <row r="2298" spans="1:6" x14ac:dyDescent="0.25">
      <c r="A2298" s="47">
        <v>58089.711416899998</v>
      </c>
      <c r="B2298" s="46" t="s">
        <v>107</v>
      </c>
      <c r="C2298" s="46" t="s">
        <v>3</v>
      </c>
      <c r="D2298" s="46" t="s">
        <v>114</v>
      </c>
      <c r="E2298" s="46" t="s">
        <v>115</v>
      </c>
      <c r="F2298" s="46" t="s">
        <v>39</v>
      </c>
    </row>
    <row r="2299" spans="1:6" x14ac:dyDescent="0.25">
      <c r="A2299" s="47">
        <v>4441.7312803000004</v>
      </c>
      <c r="B2299" s="46" t="s">
        <v>107</v>
      </c>
      <c r="C2299" s="46" t="s">
        <v>10</v>
      </c>
      <c r="D2299" s="46" t="s">
        <v>114</v>
      </c>
      <c r="E2299" s="46" t="s">
        <v>115</v>
      </c>
      <c r="F2299" s="46" t="s">
        <v>39</v>
      </c>
    </row>
    <row r="2300" spans="1:6" x14ac:dyDescent="0.25">
      <c r="A2300" s="47">
        <v>4960.10927249</v>
      </c>
      <c r="B2300" s="46" t="s">
        <v>107</v>
      </c>
      <c r="C2300" s="46" t="s">
        <v>10</v>
      </c>
      <c r="D2300" s="46" t="s">
        <v>114</v>
      </c>
      <c r="E2300" s="46" t="s">
        <v>115</v>
      </c>
      <c r="F2300" s="46" t="s">
        <v>39</v>
      </c>
    </row>
    <row r="2301" spans="1:6" x14ac:dyDescent="0.25">
      <c r="A2301" s="47">
        <v>32747.556272099999</v>
      </c>
      <c r="B2301" s="46" t="s">
        <v>107</v>
      </c>
      <c r="C2301" s="46" t="s">
        <v>2</v>
      </c>
      <c r="D2301" s="46" t="s">
        <v>114</v>
      </c>
      <c r="E2301" s="46" t="s">
        <v>115</v>
      </c>
      <c r="F2301" s="46" t="s">
        <v>47</v>
      </c>
    </row>
    <row r="2302" spans="1:6" x14ac:dyDescent="0.25">
      <c r="A2302" s="47">
        <v>130422.10079900001</v>
      </c>
      <c r="B2302" s="46" t="s">
        <v>107</v>
      </c>
      <c r="C2302" s="46" t="s">
        <v>6</v>
      </c>
      <c r="D2302" s="46" t="s">
        <v>114</v>
      </c>
      <c r="E2302" s="46" t="s">
        <v>115</v>
      </c>
      <c r="F2302" s="46" t="s">
        <v>47</v>
      </c>
    </row>
    <row r="2303" spans="1:6" x14ac:dyDescent="0.25">
      <c r="A2303" s="47">
        <v>44407.220675800003</v>
      </c>
      <c r="B2303" s="46" t="s">
        <v>107</v>
      </c>
      <c r="C2303" s="46" t="s">
        <v>9</v>
      </c>
      <c r="D2303" s="46" t="s">
        <v>114</v>
      </c>
      <c r="E2303" s="46" t="s">
        <v>115</v>
      </c>
      <c r="F2303" s="46" t="s">
        <v>47</v>
      </c>
    </row>
    <row r="2304" spans="1:6" x14ac:dyDescent="0.25">
      <c r="A2304" s="47">
        <v>1431965.46395</v>
      </c>
      <c r="B2304" s="46" t="s">
        <v>107</v>
      </c>
      <c r="C2304" s="46" t="s">
        <v>3</v>
      </c>
      <c r="D2304" s="46" t="s">
        <v>114</v>
      </c>
      <c r="E2304" s="46" t="s">
        <v>115</v>
      </c>
      <c r="F2304" s="46" t="s">
        <v>47</v>
      </c>
    </row>
    <row r="2305" spans="1:6" x14ac:dyDescent="0.25">
      <c r="A2305" s="47">
        <v>280229.63004000002</v>
      </c>
      <c r="B2305" s="46" t="s">
        <v>107</v>
      </c>
      <c r="C2305" s="46" t="s">
        <v>8</v>
      </c>
      <c r="D2305" s="46" t="s">
        <v>114</v>
      </c>
      <c r="E2305" s="46" t="s">
        <v>115</v>
      </c>
      <c r="F2305" s="46" t="s">
        <v>47</v>
      </c>
    </row>
    <row r="2306" spans="1:6" x14ac:dyDescent="0.25">
      <c r="A2306" s="47">
        <v>581983.19658800005</v>
      </c>
      <c r="B2306" s="46" t="s">
        <v>107</v>
      </c>
      <c r="C2306" s="46" t="s">
        <v>8</v>
      </c>
      <c r="D2306" s="46" t="s">
        <v>114</v>
      </c>
      <c r="E2306" s="46" t="s">
        <v>115</v>
      </c>
      <c r="F2306" s="46" t="s">
        <v>47</v>
      </c>
    </row>
    <row r="2307" spans="1:6" x14ac:dyDescent="0.25">
      <c r="A2307" s="47">
        <v>67503.905843200002</v>
      </c>
      <c r="B2307" s="46" t="s">
        <v>107</v>
      </c>
      <c r="C2307" s="46" t="s">
        <v>10</v>
      </c>
      <c r="D2307" s="46" t="s">
        <v>114</v>
      </c>
      <c r="E2307" s="46" t="s">
        <v>115</v>
      </c>
      <c r="F2307" s="46" t="s">
        <v>47</v>
      </c>
    </row>
    <row r="2308" spans="1:6" x14ac:dyDescent="0.25">
      <c r="A2308" s="47">
        <v>232264.93635500001</v>
      </c>
      <c r="B2308" s="46" t="s">
        <v>107</v>
      </c>
      <c r="C2308" s="46" t="s">
        <v>4</v>
      </c>
      <c r="D2308" s="46" t="s">
        <v>114</v>
      </c>
      <c r="E2308" s="46" t="s">
        <v>115</v>
      </c>
      <c r="F2308" s="46" t="s">
        <v>47</v>
      </c>
    </row>
    <row r="2309" spans="1:6" x14ac:dyDescent="0.25">
      <c r="A2309" s="47">
        <v>103750.39305899999</v>
      </c>
      <c r="B2309" s="46" t="s">
        <v>107</v>
      </c>
      <c r="C2309" s="46" t="s">
        <v>2</v>
      </c>
      <c r="D2309" s="46" t="s">
        <v>114</v>
      </c>
      <c r="E2309" s="46" t="s">
        <v>115</v>
      </c>
      <c r="F2309" s="46" t="s">
        <v>47</v>
      </c>
    </row>
    <row r="2310" spans="1:6" x14ac:dyDescent="0.25">
      <c r="A2310" s="47">
        <v>13078.971072099999</v>
      </c>
      <c r="B2310" s="46" t="s">
        <v>107</v>
      </c>
      <c r="C2310" s="46" t="s">
        <v>2</v>
      </c>
      <c r="D2310" s="46" t="s">
        <v>114</v>
      </c>
      <c r="E2310" s="46" t="s">
        <v>115</v>
      </c>
      <c r="F2310" s="46" t="s">
        <v>47</v>
      </c>
    </row>
    <row r="2311" spans="1:6" x14ac:dyDescent="0.25">
      <c r="A2311" s="47">
        <v>264307.92772600002</v>
      </c>
      <c r="B2311" s="46" t="s">
        <v>107</v>
      </c>
      <c r="C2311" s="46" t="s">
        <v>8</v>
      </c>
      <c r="D2311" s="46" t="s">
        <v>114</v>
      </c>
      <c r="E2311" s="46" t="s">
        <v>115</v>
      </c>
      <c r="F2311" s="46" t="s">
        <v>47</v>
      </c>
    </row>
    <row r="2312" spans="1:6" x14ac:dyDescent="0.25">
      <c r="A2312" s="47">
        <v>143764.350512</v>
      </c>
      <c r="B2312" s="46" t="s">
        <v>107</v>
      </c>
      <c r="C2312" s="46" t="s">
        <v>8</v>
      </c>
      <c r="D2312" s="46" t="s">
        <v>114</v>
      </c>
      <c r="E2312" s="46" t="s">
        <v>115</v>
      </c>
      <c r="F2312" s="46" t="s">
        <v>47</v>
      </c>
    </row>
    <row r="2313" spans="1:6" x14ac:dyDescent="0.25">
      <c r="A2313" s="47">
        <v>138779.31645899999</v>
      </c>
      <c r="B2313" s="46" t="s">
        <v>107</v>
      </c>
      <c r="C2313" s="46" t="s">
        <v>8</v>
      </c>
      <c r="D2313" s="46" t="s">
        <v>114</v>
      </c>
      <c r="E2313" s="46" t="s">
        <v>115</v>
      </c>
      <c r="F2313" s="46" t="s">
        <v>47</v>
      </c>
    </row>
    <row r="2314" spans="1:6" x14ac:dyDescent="0.25">
      <c r="A2314" s="47">
        <v>120359.649107</v>
      </c>
      <c r="B2314" s="46" t="s">
        <v>107</v>
      </c>
      <c r="C2314" s="46" t="s">
        <v>8</v>
      </c>
      <c r="D2314" s="46" t="s">
        <v>114</v>
      </c>
      <c r="E2314" s="46" t="s">
        <v>115</v>
      </c>
      <c r="F2314" s="46" t="s">
        <v>47</v>
      </c>
    </row>
    <row r="2315" spans="1:6" x14ac:dyDescent="0.25">
      <c r="A2315" s="47">
        <v>84716.278311700007</v>
      </c>
      <c r="B2315" s="46" t="s">
        <v>107</v>
      </c>
      <c r="C2315" s="46" t="s">
        <v>4</v>
      </c>
      <c r="D2315" s="46" t="s">
        <v>114</v>
      </c>
      <c r="E2315" s="46" t="s">
        <v>115</v>
      </c>
      <c r="F2315" s="46" t="s">
        <v>47</v>
      </c>
    </row>
    <row r="2316" spans="1:6" x14ac:dyDescent="0.25">
      <c r="A2316" s="47">
        <v>54788.413665300002</v>
      </c>
      <c r="B2316" s="46" t="s">
        <v>107</v>
      </c>
      <c r="C2316" s="46" t="s">
        <v>4</v>
      </c>
      <c r="D2316" s="46" t="s">
        <v>114</v>
      </c>
      <c r="E2316" s="46" t="s">
        <v>115</v>
      </c>
      <c r="F2316" s="46" t="s">
        <v>47</v>
      </c>
    </row>
    <row r="2317" spans="1:6" x14ac:dyDescent="0.25">
      <c r="A2317" s="47">
        <v>108159.93213099999</v>
      </c>
      <c r="B2317" s="46" t="s">
        <v>107</v>
      </c>
      <c r="C2317" s="46" t="s">
        <v>4</v>
      </c>
      <c r="D2317" s="46" t="s">
        <v>114</v>
      </c>
      <c r="E2317" s="46" t="s">
        <v>115</v>
      </c>
      <c r="F2317" s="46" t="s">
        <v>47</v>
      </c>
    </row>
    <row r="2318" spans="1:6" x14ac:dyDescent="0.25">
      <c r="A2318" s="47">
        <v>22703.735327499999</v>
      </c>
      <c r="B2318" s="46" t="s">
        <v>107</v>
      </c>
      <c r="C2318" s="46" t="s">
        <v>4</v>
      </c>
      <c r="D2318" s="46" t="s">
        <v>114</v>
      </c>
      <c r="E2318" s="46" t="s">
        <v>115</v>
      </c>
      <c r="F2318" s="46" t="s">
        <v>47</v>
      </c>
    </row>
    <row r="2319" spans="1:6" x14ac:dyDescent="0.25">
      <c r="A2319" s="47">
        <v>71902.957330399993</v>
      </c>
      <c r="B2319" s="46" t="s">
        <v>107</v>
      </c>
      <c r="C2319" s="46" t="s">
        <v>8</v>
      </c>
      <c r="D2319" s="46" t="s">
        <v>114</v>
      </c>
      <c r="E2319" s="46" t="s">
        <v>115</v>
      </c>
      <c r="F2319" s="46" t="s">
        <v>47</v>
      </c>
    </row>
    <row r="2320" spans="1:6" x14ac:dyDescent="0.25">
      <c r="A2320" s="47">
        <v>254361.12993900001</v>
      </c>
      <c r="B2320" s="46" t="s">
        <v>107</v>
      </c>
      <c r="C2320" s="46" t="s">
        <v>4</v>
      </c>
      <c r="D2320" s="46" t="s">
        <v>114</v>
      </c>
      <c r="E2320" s="46" t="s">
        <v>115</v>
      </c>
      <c r="F2320" s="46" t="s">
        <v>47</v>
      </c>
    </row>
    <row r="2321" spans="1:6" x14ac:dyDescent="0.25">
      <c r="A2321" s="47">
        <v>712457.79420500004</v>
      </c>
      <c r="B2321" s="46" t="s">
        <v>107</v>
      </c>
      <c r="C2321" s="46" t="s">
        <v>4</v>
      </c>
      <c r="D2321" s="46" t="s">
        <v>114</v>
      </c>
      <c r="E2321" s="46" t="s">
        <v>115</v>
      </c>
      <c r="F2321" s="46" t="s">
        <v>47</v>
      </c>
    </row>
    <row r="2322" spans="1:6" x14ac:dyDescent="0.25">
      <c r="A2322" s="47">
        <v>1493180.5880400001</v>
      </c>
      <c r="B2322" s="46" t="s">
        <v>107</v>
      </c>
      <c r="C2322" s="46" t="s">
        <v>4</v>
      </c>
      <c r="D2322" s="46" t="s">
        <v>114</v>
      </c>
      <c r="E2322" s="46" t="s">
        <v>115</v>
      </c>
      <c r="F2322" s="46" t="s">
        <v>47</v>
      </c>
    </row>
    <row r="2323" spans="1:6" x14ac:dyDescent="0.25">
      <c r="A2323" s="47">
        <v>4148028.62078</v>
      </c>
      <c r="B2323" s="46" t="s">
        <v>107</v>
      </c>
      <c r="C2323" s="46" t="s">
        <v>3</v>
      </c>
      <c r="D2323" s="46" t="s">
        <v>114</v>
      </c>
      <c r="E2323" s="46" t="s">
        <v>115</v>
      </c>
      <c r="F2323" s="46" t="s">
        <v>47</v>
      </c>
    </row>
    <row r="2324" spans="1:6" x14ac:dyDescent="0.25">
      <c r="A2324" s="47">
        <v>373688.49157399999</v>
      </c>
      <c r="B2324" s="46" t="s">
        <v>107</v>
      </c>
      <c r="C2324" s="46" t="s">
        <v>4</v>
      </c>
      <c r="D2324" s="46" t="s">
        <v>114</v>
      </c>
      <c r="E2324" s="46" t="s">
        <v>115</v>
      </c>
      <c r="F2324" s="46" t="s">
        <v>47</v>
      </c>
    </row>
    <row r="2325" spans="1:6" x14ac:dyDescent="0.25">
      <c r="A2325" s="47">
        <v>439195.81599500001</v>
      </c>
      <c r="B2325" s="46" t="s">
        <v>107</v>
      </c>
      <c r="C2325" s="46" t="s">
        <v>4</v>
      </c>
      <c r="D2325" s="46" t="s">
        <v>114</v>
      </c>
      <c r="E2325" s="46" t="s">
        <v>115</v>
      </c>
      <c r="F2325" s="46" t="s">
        <v>47</v>
      </c>
    </row>
    <row r="2326" spans="1:6" x14ac:dyDescent="0.25">
      <c r="A2326" s="47">
        <v>236502.456707</v>
      </c>
      <c r="B2326" s="46" t="s">
        <v>107</v>
      </c>
      <c r="C2326" s="46" t="s">
        <v>8</v>
      </c>
      <c r="D2326" s="46" t="s">
        <v>114</v>
      </c>
      <c r="E2326" s="46" t="s">
        <v>115</v>
      </c>
      <c r="F2326" s="46" t="s">
        <v>47</v>
      </c>
    </row>
    <row r="2327" spans="1:6" x14ac:dyDescent="0.25">
      <c r="A2327" s="47">
        <v>1409144.1849799999</v>
      </c>
      <c r="B2327" s="46" t="s">
        <v>107</v>
      </c>
      <c r="C2327" s="46" t="s">
        <v>4</v>
      </c>
      <c r="D2327" s="46" t="s">
        <v>114</v>
      </c>
      <c r="E2327" s="46" t="s">
        <v>115</v>
      </c>
      <c r="F2327" s="46" t="s">
        <v>47</v>
      </c>
    </row>
    <row r="2328" spans="1:6" x14ac:dyDescent="0.25">
      <c r="A2328" s="47">
        <v>315525.85880300001</v>
      </c>
      <c r="B2328" s="46" t="s">
        <v>107</v>
      </c>
      <c r="C2328" s="46" t="s">
        <v>1</v>
      </c>
      <c r="D2328" s="46" t="s">
        <v>114</v>
      </c>
      <c r="E2328" s="46" t="s">
        <v>115</v>
      </c>
      <c r="F2328" s="46" t="s">
        <v>47</v>
      </c>
    </row>
    <row r="2329" spans="1:6" x14ac:dyDescent="0.25">
      <c r="A2329" s="47">
        <v>123318.86408100001</v>
      </c>
      <c r="B2329" s="46" t="s">
        <v>107</v>
      </c>
      <c r="C2329" s="46" t="s">
        <v>8</v>
      </c>
      <c r="D2329" s="46" t="s">
        <v>114</v>
      </c>
      <c r="E2329" s="46" t="s">
        <v>115</v>
      </c>
      <c r="F2329" s="46" t="s">
        <v>47</v>
      </c>
    </row>
    <row r="2330" spans="1:6" x14ac:dyDescent="0.25">
      <c r="A2330" s="47">
        <v>152895.48258099999</v>
      </c>
      <c r="B2330" s="46" t="s">
        <v>107</v>
      </c>
      <c r="C2330" s="46" t="s">
        <v>8</v>
      </c>
      <c r="D2330" s="46" t="s">
        <v>114</v>
      </c>
      <c r="E2330" s="46" t="s">
        <v>115</v>
      </c>
      <c r="F2330" s="46" t="s">
        <v>47</v>
      </c>
    </row>
    <row r="2331" spans="1:6" x14ac:dyDescent="0.25">
      <c r="A2331" s="47">
        <v>27416.911464699999</v>
      </c>
      <c r="B2331" s="46" t="s">
        <v>107</v>
      </c>
      <c r="C2331" s="46" t="s">
        <v>5</v>
      </c>
      <c r="D2331" s="46" t="s">
        <v>114</v>
      </c>
      <c r="E2331" s="46" t="s">
        <v>115</v>
      </c>
      <c r="F2331" s="46" t="s">
        <v>47</v>
      </c>
    </row>
    <row r="2332" spans="1:6" x14ac:dyDescent="0.25">
      <c r="A2332" s="47">
        <v>148030.34413899999</v>
      </c>
      <c r="B2332" s="46" t="s">
        <v>107</v>
      </c>
      <c r="C2332" s="46" t="s">
        <v>9</v>
      </c>
      <c r="D2332" s="46" t="s">
        <v>114</v>
      </c>
      <c r="E2332" s="46" t="s">
        <v>115</v>
      </c>
      <c r="F2332" s="46" t="s">
        <v>47</v>
      </c>
    </row>
    <row r="2333" spans="1:6" x14ac:dyDescent="0.25">
      <c r="A2333" s="47">
        <v>150384.23353600001</v>
      </c>
      <c r="B2333" s="46" t="s">
        <v>107</v>
      </c>
      <c r="C2333" s="46" t="s">
        <v>2</v>
      </c>
      <c r="D2333" s="46" t="s">
        <v>114</v>
      </c>
      <c r="E2333" s="46" t="s">
        <v>115</v>
      </c>
      <c r="F2333" s="46" t="s">
        <v>47</v>
      </c>
    </row>
    <row r="2334" spans="1:6" x14ac:dyDescent="0.25">
      <c r="A2334" s="47">
        <v>1298538.5667300001</v>
      </c>
      <c r="B2334" s="46" t="s">
        <v>107</v>
      </c>
      <c r="C2334" s="46" t="s">
        <v>6</v>
      </c>
      <c r="D2334" s="46" t="s">
        <v>114</v>
      </c>
      <c r="E2334" s="46" t="s">
        <v>115</v>
      </c>
      <c r="F2334" s="46" t="s">
        <v>47</v>
      </c>
    </row>
    <row r="2335" spans="1:6" x14ac:dyDescent="0.25">
      <c r="A2335" s="47">
        <v>349378.82617900003</v>
      </c>
      <c r="B2335" s="46" t="s">
        <v>107</v>
      </c>
      <c r="C2335" s="46" t="s">
        <v>8</v>
      </c>
      <c r="D2335" s="46" t="s">
        <v>114</v>
      </c>
      <c r="E2335" s="46" t="s">
        <v>115</v>
      </c>
      <c r="F2335" s="46" t="s">
        <v>47</v>
      </c>
    </row>
    <row r="2336" spans="1:6" x14ac:dyDescent="0.25">
      <c r="A2336" s="47">
        <v>927191.71447200002</v>
      </c>
      <c r="B2336" s="46" t="s">
        <v>107</v>
      </c>
      <c r="C2336" s="46" t="s">
        <v>7</v>
      </c>
      <c r="D2336" s="46" t="s">
        <v>114</v>
      </c>
      <c r="E2336" s="46" t="s">
        <v>115</v>
      </c>
      <c r="F2336" s="46" t="s">
        <v>47</v>
      </c>
    </row>
    <row r="2337" spans="1:6" x14ac:dyDescent="0.25">
      <c r="A2337" s="47">
        <v>30614.745384400001</v>
      </c>
      <c r="B2337" s="46" t="s">
        <v>107</v>
      </c>
      <c r="C2337" s="46" t="s">
        <v>14</v>
      </c>
      <c r="D2337" s="46" t="s">
        <v>114</v>
      </c>
      <c r="E2337" s="46" t="s">
        <v>115</v>
      </c>
      <c r="F2337" s="46" t="s">
        <v>47</v>
      </c>
    </row>
    <row r="2338" spans="1:6" x14ac:dyDescent="0.25">
      <c r="A2338" s="47">
        <v>7460762.6809099996</v>
      </c>
      <c r="B2338" s="46" t="s">
        <v>107</v>
      </c>
      <c r="C2338" s="46" t="s">
        <v>6</v>
      </c>
      <c r="D2338" s="46" t="s">
        <v>114</v>
      </c>
      <c r="E2338" s="46" t="s">
        <v>115</v>
      </c>
      <c r="F2338" s="46" t="s">
        <v>47</v>
      </c>
    </row>
    <row r="2339" spans="1:6" x14ac:dyDescent="0.25">
      <c r="A2339" s="47">
        <v>386512.92416200001</v>
      </c>
      <c r="B2339" s="46" t="s">
        <v>107</v>
      </c>
      <c r="C2339" s="46" t="s">
        <v>9</v>
      </c>
      <c r="D2339" s="46" t="s">
        <v>114</v>
      </c>
      <c r="E2339" s="46" t="s">
        <v>115</v>
      </c>
      <c r="F2339" s="46" t="s">
        <v>47</v>
      </c>
    </row>
    <row r="2340" spans="1:6" x14ac:dyDescent="0.25">
      <c r="A2340" s="47">
        <v>635664.26211400004</v>
      </c>
      <c r="B2340" s="46" t="s">
        <v>107</v>
      </c>
      <c r="C2340" s="46" t="s">
        <v>11</v>
      </c>
      <c r="D2340" s="46" t="s">
        <v>114</v>
      </c>
      <c r="E2340" s="46" t="s">
        <v>115</v>
      </c>
      <c r="F2340" s="46" t="s">
        <v>47</v>
      </c>
    </row>
    <row r="2341" spans="1:6" x14ac:dyDescent="0.25">
      <c r="A2341" s="47">
        <v>72822.597034000006</v>
      </c>
      <c r="B2341" s="46" t="s">
        <v>107</v>
      </c>
      <c r="C2341" s="46" t="s">
        <v>6</v>
      </c>
      <c r="D2341" s="46" t="s">
        <v>114</v>
      </c>
      <c r="E2341" s="46" t="s">
        <v>115</v>
      </c>
      <c r="F2341" s="46" t="s">
        <v>47</v>
      </c>
    </row>
    <row r="2342" spans="1:6" x14ac:dyDescent="0.25">
      <c r="A2342" s="47">
        <v>95427.135009999998</v>
      </c>
      <c r="B2342" s="46" t="s">
        <v>107</v>
      </c>
      <c r="C2342" s="46" t="s">
        <v>9</v>
      </c>
      <c r="D2342" s="46" t="s">
        <v>114</v>
      </c>
      <c r="E2342" s="46" t="s">
        <v>115</v>
      </c>
      <c r="F2342" s="46" t="s">
        <v>47</v>
      </c>
    </row>
    <row r="2343" spans="1:6" x14ac:dyDescent="0.25">
      <c r="A2343" s="47">
        <v>618906.88513099996</v>
      </c>
      <c r="B2343" s="46" t="s">
        <v>107</v>
      </c>
      <c r="C2343" s="46" t="s">
        <v>2</v>
      </c>
      <c r="D2343" s="46" t="s">
        <v>114</v>
      </c>
      <c r="E2343" s="46" t="s">
        <v>115</v>
      </c>
      <c r="F2343" s="46" t="s">
        <v>47</v>
      </c>
    </row>
    <row r="2344" spans="1:6" x14ac:dyDescent="0.25">
      <c r="A2344" s="47">
        <v>67163.2035836</v>
      </c>
      <c r="B2344" s="46" t="s">
        <v>107</v>
      </c>
      <c r="C2344" s="46" t="s">
        <v>14</v>
      </c>
      <c r="D2344" s="46" t="s">
        <v>114</v>
      </c>
      <c r="E2344" s="46" t="s">
        <v>115</v>
      </c>
      <c r="F2344" s="46" t="s">
        <v>47</v>
      </c>
    </row>
    <row r="2345" spans="1:6" x14ac:dyDescent="0.25">
      <c r="A2345" s="47">
        <v>2328.3980818199998</v>
      </c>
      <c r="B2345" s="46" t="s">
        <v>107</v>
      </c>
      <c r="C2345" s="46" t="s">
        <v>14</v>
      </c>
      <c r="D2345" s="46" t="s">
        <v>114</v>
      </c>
      <c r="E2345" s="46" t="s">
        <v>115</v>
      </c>
      <c r="F2345" s="46" t="s">
        <v>47</v>
      </c>
    </row>
    <row r="2346" spans="1:6" x14ac:dyDescent="0.25">
      <c r="A2346" s="47">
        <v>31839.220724700001</v>
      </c>
      <c r="B2346" s="46" t="s">
        <v>107</v>
      </c>
      <c r="C2346" s="46" t="s">
        <v>14</v>
      </c>
      <c r="D2346" s="46" t="s">
        <v>114</v>
      </c>
      <c r="E2346" s="46" t="s">
        <v>115</v>
      </c>
      <c r="F2346" s="46" t="s">
        <v>47</v>
      </c>
    </row>
    <row r="2347" spans="1:6" x14ac:dyDescent="0.25">
      <c r="A2347" s="47">
        <v>4182.8147171099999</v>
      </c>
      <c r="B2347" s="46" t="s">
        <v>107</v>
      </c>
      <c r="C2347" s="46" t="s">
        <v>14</v>
      </c>
      <c r="D2347" s="46" t="s">
        <v>114</v>
      </c>
      <c r="E2347" s="46" t="s">
        <v>115</v>
      </c>
      <c r="F2347" s="46" t="s">
        <v>47</v>
      </c>
    </row>
    <row r="2348" spans="1:6" x14ac:dyDescent="0.25">
      <c r="A2348" s="47">
        <v>33774.979699099997</v>
      </c>
      <c r="B2348" s="46" t="s">
        <v>107</v>
      </c>
      <c r="C2348" s="46" t="s">
        <v>14</v>
      </c>
      <c r="D2348" s="46" t="s">
        <v>114</v>
      </c>
      <c r="E2348" s="46" t="s">
        <v>115</v>
      </c>
      <c r="F2348" s="46" t="s">
        <v>47</v>
      </c>
    </row>
    <row r="2349" spans="1:6" x14ac:dyDescent="0.25">
      <c r="A2349" s="47">
        <v>22622.693967499999</v>
      </c>
      <c r="B2349" s="46" t="s">
        <v>107</v>
      </c>
      <c r="C2349" s="46" t="s">
        <v>14</v>
      </c>
      <c r="D2349" s="46" t="s">
        <v>114</v>
      </c>
      <c r="E2349" s="46" t="s">
        <v>115</v>
      </c>
      <c r="F2349" s="46" t="s">
        <v>47</v>
      </c>
    </row>
    <row r="2350" spans="1:6" x14ac:dyDescent="0.25">
      <c r="A2350" s="47">
        <v>54300.179686399999</v>
      </c>
      <c r="B2350" s="46" t="s">
        <v>107</v>
      </c>
      <c r="C2350" s="46" t="s">
        <v>14</v>
      </c>
      <c r="D2350" s="46" t="s">
        <v>114</v>
      </c>
      <c r="E2350" s="46" t="s">
        <v>115</v>
      </c>
      <c r="F2350" s="46" t="s">
        <v>47</v>
      </c>
    </row>
    <row r="2351" spans="1:6" x14ac:dyDescent="0.25">
      <c r="A2351" s="47">
        <v>28091.1510714</v>
      </c>
      <c r="B2351" s="46" t="s">
        <v>107</v>
      </c>
      <c r="C2351" s="46" t="s">
        <v>14</v>
      </c>
      <c r="D2351" s="46" t="s">
        <v>114</v>
      </c>
      <c r="E2351" s="46" t="s">
        <v>115</v>
      </c>
      <c r="F2351" s="46" t="s">
        <v>47</v>
      </c>
    </row>
    <row r="2352" spans="1:6" x14ac:dyDescent="0.25">
      <c r="A2352" s="47">
        <v>45712.886548499999</v>
      </c>
      <c r="B2352" s="46" t="s">
        <v>107</v>
      </c>
      <c r="C2352" s="46" t="s">
        <v>14</v>
      </c>
      <c r="D2352" s="46" t="s">
        <v>114</v>
      </c>
      <c r="E2352" s="46" t="s">
        <v>115</v>
      </c>
      <c r="F2352" s="46" t="s">
        <v>47</v>
      </c>
    </row>
    <row r="2353" spans="1:6" x14ac:dyDescent="0.25">
      <c r="A2353" s="47">
        <v>30385.3734047</v>
      </c>
      <c r="B2353" s="46" t="s">
        <v>107</v>
      </c>
      <c r="C2353" s="46" t="s">
        <v>14</v>
      </c>
      <c r="D2353" s="46" t="s">
        <v>114</v>
      </c>
      <c r="E2353" s="46" t="s">
        <v>115</v>
      </c>
      <c r="F2353" s="46" t="s">
        <v>47</v>
      </c>
    </row>
    <row r="2354" spans="1:6" x14ac:dyDescent="0.25">
      <c r="A2354" s="47">
        <v>637736.162763</v>
      </c>
      <c r="B2354" s="46" t="s">
        <v>107</v>
      </c>
      <c r="C2354" s="46" t="s">
        <v>1</v>
      </c>
      <c r="D2354" s="46" t="s">
        <v>114</v>
      </c>
      <c r="E2354" s="46" t="s">
        <v>115</v>
      </c>
      <c r="F2354" s="46" t="s">
        <v>47</v>
      </c>
    </row>
    <row r="2355" spans="1:6" x14ac:dyDescent="0.25">
      <c r="A2355" s="47">
        <v>13066.177832699999</v>
      </c>
      <c r="B2355" s="46" t="s">
        <v>107</v>
      </c>
      <c r="C2355" s="46" t="s">
        <v>2</v>
      </c>
      <c r="D2355" s="46" t="s">
        <v>114</v>
      </c>
      <c r="E2355" s="46" t="s">
        <v>115</v>
      </c>
      <c r="F2355" s="46" t="s">
        <v>47</v>
      </c>
    </row>
    <row r="2356" spans="1:6" x14ac:dyDescent="0.25">
      <c r="A2356" s="47">
        <v>488128.70558299997</v>
      </c>
      <c r="B2356" s="46" t="s">
        <v>107</v>
      </c>
      <c r="C2356" s="46" t="s">
        <v>6</v>
      </c>
      <c r="D2356" s="46" t="s">
        <v>114</v>
      </c>
      <c r="E2356" s="46" t="s">
        <v>115</v>
      </c>
      <c r="F2356" s="46" t="s">
        <v>45</v>
      </c>
    </row>
    <row r="2357" spans="1:6" x14ac:dyDescent="0.25">
      <c r="A2357" s="47">
        <v>377412.07483599999</v>
      </c>
      <c r="B2357" s="46" t="s">
        <v>107</v>
      </c>
      <c r="C2357" s="46" t="s">
        <v>9</v>
      </c>
      <c r="D2357" s="46" t="s">
        <v>114</v>
      </c>
      <c r="E2357" s="46" t="s">
        <v>115</v>
      </c>
      <c r="F2357" s="46" t="s">
        <v>45</v>
      </c>
    </row>
    <row r="2358" spans="1:6" x14ac:dyDescent="0.25">
      <c r="A2358" s="47">
        <v>35715.776603099999</v>
      </c>
      <c r="B2358" s="46" t="s">
        <v>107</v>
      </c>
      <c r="C2358" s="46" t="s">
        <v>6</v>
      </c>
      <c r="D2358" s="46" t="s">
        <v>114</v>
      </c>
      <c r="E2358" s="46" t="s">
        <v>115</v>
      </c>
      <c r="F2358" s="46" t="s">
        <v>45</v>
      </c>
    </row>
    <row r="2359" spans="1:6" x14ac:dyDescent="0.25">
      <c r="A2359" s="47">
        <v>765110.80654300004</v>
      </c>
      <c r="B2359" s="46" t="s">
        <v>107</v>
      </c>
      <c r="C2359" s="46" t="s">
        <v>2</v>
      </c>
      <c r="D2359" s="46" t="s">
        <v>114</v>
      </c>
      <c r="E2359" s="46" t="s">
        <v>115</v>
      </c>
      <c r="F2359" s="46" t="s">
        <v>45</v>
      </c>
    </row>
    <row r="2360" spans="1:6" x14ac:dyDescent="0.25">
      <c r="A2360" s="47">
        <v>180058.82222</v>
      </c>
      <c r="B2360" s="46" t="s">
        <v>107</v>
      </c>
      <c r="C2360" s="46" t="s">
        <v>14</v>
      </c>
      <c r="D2360" s="46" t="s">
        <v>114</v>
      </c>
      <c r="E2360" s="46" t="s">
        <v>115</v>
      </c>
      <c r="F2360" s="46" t="s">
        <v>45</v>
      </c>
    </row>
    <row r="2361" spans="1:6" x14ac:dyDescent="0.25">
      <c r="A2361" s="47">
        <v>200183.50795500001</v>
      </c>
      <c r="B2361" s="46" t="s">
        <v>107</v>
      </c>
      <c r="C2361" s="46" t="s">
        <v>14</v>
      </c>
      <c r="D2361" s="46" t="s">
        <v>114</v>
      </c>
      <c r="E2361" s="46" t="s">
        <v>115</v>
      </c>
      <c r="F2361" s="46" t="s">
        <v>45</v>
      </c>
    </row>
    <row r="2362" spans="1:6" x14ac:dyDescent="0.25">
      <c r="A2362" s="47">
        <v>11104190.9493</v>
      </c>
      <c r="B2362" s="46" t="s">
        <v>107</v>
      </c>
      <c r="C2362" s="46" t="s">
        <v>15</v>
      </c>
      <c r="D2362" s="46" t="s">
        <v>114</v>
      </c>
      <c r="E2362" s="46" t="s">
        <v>115</v>
      </c>
      <c r="F2362" s="46" t="s">
        <v>45</v>
      </c>
    </row>
    <row r="2363" spans="1:6" x14ac:dyDescent="0.25">
      <c r="A2363" s="47">
        <v>926081.96044299996</v>
      </c>
      <c r="B2363" s="46" t="s">
        <v>107</v>
      </c>
      <c r="C2363" s="46" t="s">
        <v>10</v>
      </c>
      <c r="D2363" s="46" t="s">
        <v>114</v>
      </c>
      <c r="E2363" s="46" t="s">
        <v>115</v>
      </c>
      <c r="F2363" s="46" t="s">
        <v>45</v>
      </c>
    </row>
    <row r="2364" spans="1:6" x14ac:dyDescent="0.25">
      <c r="A2364" s="47">
        <v>1570397.06694</v>
      </c>
      <c r="B2364" s="46" t="s">
        <v>107</v>
      </c>
      <c r="C2364" s="46" t="s">
        <v>15</v>
      </c>
      <c r="D2364" s="46" t="s">
        <v>114</v>
      </c>
      <c r="E2364" s="46" t="s">
        <v>115</v>
      </c>
      <c r="F2364" s="46" t="s">
        <v>45</v>
      </c>
    </row>
    <row r="2365" spans="1:6" x14ac:dyDescent="0.25">
      <c r="A2365" s="47">
        <v>39995.361042099998</v>
      </c>
      <c r="B2365" s="46" t="s">
        <v>107</v>
      </c>
      <c r="C2365" s="46" t="s">
        <v>14</v>
      </c>
      <c r="D2365" s="46" t="s">
        <v>114</v>
      </c>
      <c r="E2365" s="46" t="s">
        <v>115</v>
      </c>
      <c r="F2365" s="46" t="s">
        <v>45</v>
      </c>
    </row>
    <row r="2366" spans="1:6" x14ac:dyDescent="0.25">
      <c r="A2366" s="47">
        <v>1593904.17377</v>
      </c>
      <c r="B2366" s="46" t="s">
        <v>107</v>
      </c>
      <c r="C2366" s="46" t="s">
        <v>9</v>
      </c>
      <c r="D2366" s="46" t="s">
        <v>114</v>
      </c>
      <c r="E2366" s="46" t="s">
        <v>115</v>
      </c>
      <c r="F2366" s="46" t="s">
        <v>45</v>
      </c>
    </row>
    <row r="2367" spans="1:6" x14ac:dyDescent="0.25">
      <c r="A2367" s="47">
        <v>1803377.7487999999</v>
      </c>
      <c r="B2367" s="46" t="s">
        <v>107</v>
      </c>
      <c r="C2367" s="46" t="s">
        <v>6</v>
      </c>
      <c r="D2367" s="46" t="s">
        <v>114</v>
      </c>
      <c r="E2367" s="46" t="s">
        <v>115</v>
      </c>
      <c r="F2367" s="46" t="s">
        <v>45</v>
      </c>
    </row>
    <row r="2368" spans="1:6" x14ac:dyDescent="0.25">
      <c r="A2368" s="47">
        <v>1201481.0323000001</v>
      </c>
      <c r="B2368" s="46" t="s">
        <v>107</v>
      </c>
      <c r="C2368" s="46" t="s">
        <v>2</v>
      </c>
      <c r="D2368" s="46" t="s">
        <v>114</v>
      </c>
      <c r="E2368" s="46" t="s">
        <v>115</v>
      </c>
      <c r="F2368" s="46" t="s">
        <v>45</v>
      </c>
    </row>
    <row r="2369" spans="1:6" x14ac:dyDescent="0.25">
      <c r="A2369" s="47">
        <v>76845.362534400003</v>
      </c>
      <c r="B2369" s="46" t="s">
        <v>107</v>
      </c>
      <c r="C2369" s="46" t="s">
        <v>2</v>
      </c>
      <c r="D2369" s="46" t="s">
        <v>114</v>
      </c>
      <c r="E2369" s="46" t="s">
        <v>115</v>
      </c>
      <c r="F2369" s="46" t="s">
        <v>45</v>
      </c>
    </row>
    <row r="2370" spans="1:6" x14ac:dyDescent="0.25">
      <c r="A2370" s="47">
        <v>4185154.56862</v>
      </c>
      <c r="B2370" s="46" t="s">
        <v>107</v>
      </c>
      <c r="C2370" s="46" t="s">
        <v>2</v>
      </c>
      <c r="D2370" s="46" t="s">
        <v>114</v>
      </c>
      <c r="E2370" s="46" t="s">
        <v>115</v>
      </c>
      <c r="F2370" s="46" t="s">
        <v>45</v>
      </c>
    </row>
    <row r="2371" spans="1:6" x14ac:dyDescent="0.25">
      <c r="A2371" s="47">
        <v>716660.97760500002</v>
      </c>
      <c r="B2371" s="46" t="s">
        <v>107</v>
      </c>
      <c r="C2371" s="46" t="s">
        <v>2</v>
      </c>
      <c r="D2371" s="46" t="s">
        <v>114</v>
      </c>
      <c r="E2371" s="46" t="s">
        <v>115</v>
      </c>
      <c r="F2371" s="46" t="s">
        <v>45</v>
      </c>
    </row>
    <row r="2372" spans="1:6" x14ac:dyDescent="0.25">
      <c r="A2372" s="47">
        <v>510804.920407</v>
      </c>
      <c r="B2372" s="46" t="s">
        <v>107</v>
      </c>
      <c r="C2372" s="46" t="s">
        <v>2</v>
      </c>
      <c r="D2372" s="46" t="s">
        <v>114</v>
      </c>
      <c r="E2372" s="46" t="s">
        <v>115</v>
      </c>
      <c r="F2372" s="46" t="s">
        <v>45</v>
      </c>
    </row>
    <row r="2373" spans="1:6" x14ac:dyDescent="0.25">
      <c r="A2373" s="47">
        <v>4349377.7063999996</v>
      </c>
      <c r="B2373" s="46" t="s">
        <v>107</v>
      </c>
      <c r="C2373" s="46" t="s">
        <v>2</v>
      </c>
      <c r="D2373" s="46" t="s">
        <v>114</v>
      </c>
      <c r="E2373" s="46" t="s">
        <v>115</v>
      </c>
      <c r="F2373" s="46" t="s">
        <v>45</v>
      </c>
    </row>
    <row r="2374" spans="1:6" x14ac:dyDescent="0.25">
      <c r="A2374" s="47">
        <v>3275640.5011200001</v>
      </c>
      <c r="B2374" s="46" t="s">
        <v>107</v>
      </c>
      <c r="C2374" s="46" t="s">
        <v>2</v>
      </c>
      <c r="D2374" s="46" t="s">
        <v>114</v>
      </c>
      <c r="E2374" s="46" t="s">
        <v>115</v>
      </c>
      <c r="F2374" s="46" t="s">
        <v>45</v>
      </c>
    </row>
    <row r="2375" spans="1:6" x14ac:dyDescent="0.25">
      <c r="A2375" s="47">
        <v>129899.909334</v>
      </c>
      <c r="B2375" s="46" t="s">
        <v>107</v>
      </c>
      <c r="C2375" s="46" t="s">
        <v>2</v>
      </c>
      <c r="D2375" s="46" t="s">
        <v>114</v>
      </c>
      <c r="E2375" s="46" t="s">
        <v>115</v>
      </c>
      <c r="F2375" s="46" t="s">
        <v>45</v>
      </c>
    </row>
    <row r="2376" spans="1:6" x14ac:dyDescent="0.25">
      <c r="A2376" s="47">
        <v>108156.596533</v>
      </c>
      <c r="B2376" s="46" t="s">
        <v>107</v>
      </c>
      <c r="C2376" s="46" t="s">
        <v>10</v>
      </c>
      <c r="D2376" s="46" t="s">
        <v>114</v>
      </c>
      <c r="E2376" s="46" t="s">
        <v>115</v>
      </c>
      <c r="F2376" s="46" t="s">
        <v>45</v>
      </c>
    </row>
    <row r="2377" spans="1:6" x14ac:dyDescent="0.25">
      <c r="A2377" s="47">
        <v>157266.748899</v>
      </c>
      <c r="B2377" s="46" t="s">
        <v>107</v>
      </c>
      <c r="C2377" s="46" t="s">
        <v>4</v>
      </c>
      <c r="D2377" s="46" t="s">
        <v>114</v>
      </c>
      <c r="E2377" s="46" t="s">
        <v>115</v>
      </c>
      <c r="F2377" s="46" t="s">
        <v>45</v>
      </c>
    </row>
    <row r="2378" spans="1:6" x14ac:dyDescent="0.25">
      <c r="A2378" s="47">
        <v>807904.33889300004</v>
      </c>
      <c r="B2378" s="46" t="s">
        <v>107</v>
      </c>
      <c r="C2378" s="46" t="s">
        <v>2</v>
      </c>
      <c r="D2378" s="46" t="s">
        <v>114</v>
      </c>
      <c r="E2378" s="46" t="s">
        <v>115</v>
      </c>
      <c r="F2378" s="46" t="s">
        <v>45</v>
      </c>
    </row>
    <row r="2379" spans="1:6" x14ac:dyDescent="0.25">
      <c r="A2379" s="47">
        <v>317806.36618399998</v>
      </c>
      <c r="B2379" s="46" t="s">
        <v>107</v>
      </c>
      <c r="C2379" s="46" t="s">
        <v>2</v>
      </c>
      <c r="D2379" s="46" t="s">
        <v>114</v>
      </c>
      <c r="E2379" s="46" t="s">
        <v>115</v>
      </c>
      <c r="F2379" s="46" t="s">
        <v>45</v>
      </c>
    </row>
    <row r="2380" spans="1:6" x14ac:dyDescent="0.25">
      <c r="A2380" s="47">
        <v>2211776.7012</v>
      </c>
      <c r="B2380" s="46" t="s">
        <v>107</v>
      </c>
      <c r="C2380" s="46" t="s">
        <v>4</v>
      </c>
      <c r="D2380" s="46" t="s">
        <v>114</v>
      </c>
      <c r="E2380" s="46" t="s">
        <v>115</v>
      </c>
      <c r="F2380" s="46" t="s">
        <v>45</v>
      </c>
    </row>
    <row r="2381" spans="1:6" x14ac:dyDescent="0.25">
      <c r="A2381" s="47">
        <v>2373665.3040999998</v>
      </c>
      <c r="B2381" s="46" t="s">
        <v>107</v>
      </c>
      <c r="C2381" s="46" t="s">
        <v>4</v>
      </c>
      <c r="D2381" s="46" t="s">
        <v>114</v>
      </c>
      <c r="E2381" s="46" t="s">
        <v>115</v>
      </c>
      <c r="F2381" s="46" t="s">
        <v>45</v>
      </c>
    </row>
    <row r="2382" spans="1:6" x14ac:dyDescent="0.25">
      <c r="A2382" s="47">
        <v>2424688.0301299999</v>
      </c>
      <c r="B2382" s="46" t="s">
        <v>107</v>
      </c>
      <c r="C2382" s="46" t="s">
        <v>4</v>
      </c>
      <c r="D2382" s="46" t="s">
        <v>114</v>
      </c>
      <c r="E2382" s="46" t="s">
        <v>115</v>
      </c>
      <c r="F2382" s="46" t="s">
        <v>45</v>
      </c>
    </row>
    <row r="2383" spans="1:6" x14ac:dyDescent="0.25">
      <c r="A2383" s="47">
        <v>387071.97731500003</v>
      </c>
      <c r="B2383" s="46" t="s">
        <v>107</v>
      </c>
      <c r="C2383" s="46" t="s">
        <v>4</v>
      </c>
      <c r="D2383" s="46" t="s">
        <v>114</v>
      </c>
      <c r="E2383" s="46" t="s">
        <v>115</v>
      </c>
      <c r="F2383" s="46" t="s">
        <v>45</v>
      </c>
    </row>
    <row r="2384" spans="1:6" x14ac:dyDescent="0.25">
      <c r="A2384" s="47">
        <v>1037463.69037</v>
      </c>
      <c r="B2384" s="46" t="s">
        <v>107</v>
      </c>
      <c r="C2384" s="46" t="s">
        <v>4</v>
      </c>
      <c r="D2384" s="46" t="s">
        <v>114</v>
      </c>
      <c r="E2384" s="46" t="s">
        <v>115</v>
      </c>
      <c r="F2384" s="46" t="s">
        <v>45</v>
      </c>
    </row>
    <row r="2385" spans="1:6" x14ac:dyDescent="0.25">
      <c r="A2385" s="47">
        <v>199976.12018100001</v>
      </c>
      <c r="B2385" s="46" t="s">
        <v>107</v>
      </c>
      <c r="C2385" s="46" t="s">
        <v>10</v>
      </c>
      <c r="D2385" s="46" t="s">
        <v>114</v>
      </c>
      <c r="E2385" s="46" t="s">
        <v>115</v>
      </c>
      <c r="F2385" s="46" t="s">
        <v>45</v>
      </c>
    </row>
    <row r="2386" spans="1:6" x14ac:dyDescent="0.25">
      <c r="A2386" s="47">
        <v>18261.017730700001</v>
      </c>
      <c r="B2386" s="46" t="s">
        <v>107</v>
      </c>
      <c r="C2386" s="46" t="s">
        <v>15</v>
      </c>
      <c r="D2386" s="46" t="s">
        <v>114</v>
      </c>
      <c r="E2386" s="46" t="s">
        <v>115</v>
      </c>
      <c r="F2386" s="46" t="s">
        <v>45</v>
      </c>
    </row>
    <row r="2387" spans="1:6" x14ac:dyDescent="0.25">
      <c r="A2387" s="47">
        <v>20892.2194595</v>
      </c>
      <c r="B2387" s="46" t="s">
        <v>107</v>
      </c>
      <c r="C2387" s="46" t="s">
        <v>5</v>
      </c>
      <c r="D2387" s="46" t="s">
        <v>114</v>
      </c>
      <c r="E2387" s="46" t="s">
        <v>115</v>
      </c>
      <c r="F2387" s="46" t="s">
        <v>45</v>
      </c>
    </row>
    <row r="2388" spans="1:6" x14ac:dyDescent="0.25">
      <c r="A2388" s="47">
        <v>1432196.7558599999</v>
      </c>
      <c r="B2388" s="46" t="s">
        <v>107</v>
      </c>
      <c r="C2388" s="46" t="s">
        <v>4</v>
      </c>
      <c r="D2388" s="46" t="s">
        <v>114</v>
      </c>
      <c r="E2388" s="46" t="s">
        <v>115</v>
      </c>
      <c r="F2388" s="46" t="s">
        <v>45</v>
      </c>
    </row>
    <row r="2389" spans="1:6" x14ac:dyDescent="0.25">
      <c r="A2389" s="47">
        <v>1357867.91741</v>
      </c>
      <c r="B2389" s="46" t="s">
        <v>107</v>
      </c>
      <c r="C2389" s="46" t="s">
        <v>4</v>
      </c>
      <c r="D2389" s="46" t="s">
        <v>114</v>
      </c>
      <c r="E2389" s="46" t="s">
        <v>115</v>
      </c>
      <c r="F2389" s="46" t="s">
        <v>45</v>
      </c>
    </row>
    <row r="2390" spans="1:6" x14ac:dyDescent="0.25">
      <c r="A2390" s="47">
        <v>6185480.6601400003</v>
      </c>
      <c r="B2390" s="46" t="s">
        <v>107</v>
      </c>
      <c r="C2390" s="46" t="s">
        <v>15</v>
      </c>
      <c r="D2390" s="46" t="s">
        <v>114</v>
      </c>
      <c r="E2390" s="46" t="s">
        <v>115</v>
      </c>
      <c r="F2390" s="46" t="s">
        <v>45</v>
      </c>
    </row>
    <row r="2391" spans="1:6" x14ac:dyDescent="0.25">
      <c r="A2391" s="47">
        <v>4103844.6466199998</v>
      </c>
      <c r="B2391" s="46" t="s">
        <v>107</v>
      </c>
      <c r="C2391" s="46" t="s">
        <v>15</v>
      </c>
      <c r="D2391" s="46" t="s">
        <v>114</v>
      </c>
      <c r="E2391" s="46" t="s">
        <v>115</v>
      </c>
      <c r="F2391" s="46" t="s">
        <v>45</v>
      </c>
    </row>
    <row r="2392" spans="1:6" x14ac:dyDescent="0.25">
      <c r="A2392" s="47">
        <v>53030.276871599999</v>
      </c>
      <c r="B2392" s="46" t="s">
        <v>107</v>
      </c>
      <c r="C2392" s="46" t="s">
        <v>6</v>
      </c>
      <c r="D2392" s="46" t="s">
        <v>114</v>
      </c>
      <c r="E2392" s="46" t="s">
        <v>115</v>
      </c>
      <c r="F2392" s="46" t="s">
        <v>45</v>
      </c>
    </row>
    <row r="2393" spans="1:6" x14ac:dyDescent="0.25">
      <c r="A2393" s="47">
        <v>20421624.5889</v>
      </c>
      <c r="B2393" s="46" t="s">
        <v>106</v>
      </c>
      <c r="C2393" s="46" t="s">
        <v>15</v>
      </c>
      <c r="D2393" s="46" t="s">
        <v>114</v>
      </c>
      <c r="E2393" s="46" t="s">
        <v>115</v>
      </c>
      <c r="F2393" s="46" t="s">
        <v>39</v>
      </c>
    </row>
    <row r="2394" spans="1:6" x14ac:dyDescent="0.25">
      <c r="A2394" s="47">
        <v>8266175.8553799996</v>
      </c>
      <c r="B2394" s="46" t="s">
        <v>106</v>
      </c>
      <c r="C2394" s="46" t="s">
        <v>15</v>
      </c>
      <c r="D2394" s="46" t="s">
        <v>114</v>
      </c>
      <c r="E2394" s="46" t="s">
        <v>115</v>
      </c>
      <c r="F2394" s="46" t="s">
        <v>39</v>
      </c>
    </row>
    <row r="2395" spans="1:6" x14ac:dyDescent="0.25">
      <c r="A2395" s="47">
        <v>145730.55396200001</v>
      </c>
      <c r="B2395" s="46" t="s">
        <v>106</v>
      </c>
      <c r="C2395" s="46" t="s">
        <v>12</v>
      </c>
      <c r="D2395" s="46" t="s">
        <v>114</v>
      </c>
      <c r="E2395" s="46" t="s">
        <v>115</v>
      </c>
      <c r="F2395" s="46" t="s">
        <v>39</v>
      </c>
    </row>
    <row r="2396" spans="1:6" x14ac:dyDescent="0.25">
      <c r="A2396" s="47">
        <v>26435.582664699999</v>
      </c>
      <c r="B2396" s="46" t="s">
        <v>106</v>
      </c>
      <c r="C2396" s="46" t="s">
        <v>12</v>
      </c>
      <c r="D2396" s="46" t="s">
        <v>114</v>
      </c>
      <c r="E2396" s="46" t="s">
        <v>115</v>
      </c>
      <c r="F2396" s="46" t="s">
        <v>39</v>
      </c>
    </row>
    <row r="2397" spans="1:6" x14ac:dyDescent="0.25">
      <c r="A2397" s="47">
        <v>43165.663593700003</v>
      </c>
      <c r="B2397" s="46" t="s">
        <v>106</v>
      </c>
      <c r="C2397" s="46" t="s">
        <v>15</v>
      </c>
      <c r="D2397" s="46" t="s">
        <v>114</v>
      </c>
      <c r="E2397" s="46" t="s">
        <v>115</v>
      </c>
      <c r="F2397" s="46" t="s">
        <v>40</v>
      </c>
    </row>
    <row r="2398" spans="1:6" x14ac:dyDescent="0.25">
      <c r="A2398" s="47">
        <v>13704.8196818</v>
      </c>
      <c r="B2398" s="46" t="s">
        <v>106</v>
      </c>
      <c r="C2398" s="46" t="s">
        <v>12</v>
      </c>
      <c r="D2398" s="46" t="s">
        <v>114</v>
      </c>
      <c r="E2398" s="46" t="s">
        <v>115</v>
      </c>
      <c r="F2398" s="46" t="s">
        <v>40</v>
      </c>
    </row>
    <row r="2399" spans="1:6" x14ac:dyDescent="0.25">
      <c r="A2399" s="47">
        <v>255390.38254300001</v>
      </c>
      <c r="B2399" s="46" t="s">
        <v>106</v>
      </c>
      <c r="C2399" s="46" t="s">
        <v>15</v>
      </c>
      <c r="D2399" s="46" t="s">
        <v>114</v>
      </c>
      <c r="E2399" s="46" t="s">
        <v>115</v>
      </c>
      <c r="F2399" s="46" t="s">
        <v>40</v>
      </c>
    </row>
    <row r="2400" spans="1:6" x14ac:dyDescent="0.25">
      <c r="A2400" s="47">
        <v>8776869.5988699999</v>
      </c>
      <c r="B2400" s="46" t="s">
        <v>106</v>
      </c>
      <c r="C2400" s="46" t="s">
        <v>15</v>
      </c>
      <c r="D2400" s="46" t="s">
        <v>114</v>
      </c>
      <c r="E2400" s="46" t="s">
        <v>115</v>
      </c>
      <c r="F2400" s="46" t="s">
        <v>40</v>
      </c>
    </row>
    <row r="2401" spans="1:6" x14ac:dyDescent="0.25">
      <c r="A2401" s="47">
        <v>968478.08144500002</v>
      </c>
      <c r="B2401" s="46" t="s">
        <v>106</v>
      </c>
      <c r="C2401" s="46" t="s">
        <v>15</v>
      </c>
      <c r="D2401" s="46" t="s">
        <v>114</v>
      </c>
      <c r="E2401" s="46" t="s">
        <v>115</v>
      </c>
      <c r="F2401" s="46" t="s">
        <v>40</v>
      </c>
    </row>
    <row r="2402" spans="1:6" x14ac:dyDescent="0.25">
      <c r="A2402" s="47">
        <v>930.56871395200005</v>
      </c>
      <c r="B2402" s="46" t="s">
        <v>106</v>
      </c>
      <c r="C2402" s="46" t="s">
        <v>12</v>
      </c>
      <c r="D2402" s="46" t="s">
        <v>114</v>
      </c>
      <c r="E2402" s="46" t="s">
        <v>115</v>
      </c>
      <c r="F2402" s="46" t="s">
        <v>40</v>
      </c>
    </row>
    <row r="2403" spans="1:6" x14ac:dyDescent="0.25">
      <c r="A2403" s="47">
        <v>47826.685734400002</v>
      </c>
      <c r="B2403" s="46" t="s">
        <v>106</v>
      </c>
      <c r="C2403" s="46" t="s">
        <v>15</v>
      </c>
      <c r="D2403" s="46" t="s">
        <v>114</v>
      </c>
      <c r="E2403" s="46" t="s">
        <v>115</v>
      </c>
      <c r="F2403" s="46" t="s">
        <v>40</v>
      </c>
    </row>
    <row r="2404" spans="1:6" x14ac:dyDescent="0.25">
      <c r="A2404" s="47">
        <v>671190.30917499994</v>
      </c>
      <c r="B2404" s="46" t="s">
        <v>106</v>
      </c>
      <c r="C2404" s="46" t="s">
        <v>15</v>
      </c>
      <c r="D2404" s="46" t="s">
        <v>114</v>
      </c>
      <c r="E2404" s="46" t="s">
        <v>115</v>
      </c>
      <c r="F2404" s="46" t="s">
        <v>40</v>
      </c>
    </row>
    <row r="2405" spans="1:6" x14ac:dyDescent="0.25">
      <c r="A2405" s="47">
        <v>372804.89516999997</v>
      </c>
      <c r="B2405" s="46" t="s">
        <v>106</v>
      </c>
      <c r="C2405" s="46" t="s">
        <v>15</v>
      </c>
      <c r="D2405" s="46" t="s">
        <v>114</v>
      </c>
      <c r="E2405" s="46" t="s">
        <v>115</v>
      </c>
      <c r="F2405" s="46" t="s">
        <v>40</v>
      </c>
    </row>
    <row r="2406" spans="1:6" x14ac:dyDescent="0.25">
      <c r="A2406" s="47">
        <v>2498.0750061600002</v>
      </c>
      <c r="B2406" s="46" t="s">
        <v>106</v>
      </c>
      <c r="C2406" s="46" t="s">
        <v>12</v>
      </c>
      <c r="D2406" s="46" t="s">
        <v>114</v>
      </c>
      <c r="E2406" s="46" t="s">
        <v>115</v>
      </c>
      <c r="F2406" s="46" t="s">
        <v>40</v>
      </c>
    </row>
    <row r="2407" spans="1:6" x14ac:dyDescent="0.25">
      <c r="A2407" s="47">
        <v>79129917.969699994</v>
      </c>
      <c r="B2407" s="46" t="s">
        <v>106</v>
      </c>
      <c r="C2407" s="46" t="s">
        <v>15</v>
      </c>
      <c r="D2407" s="46" t="s">
        <v>114</v>
      </c>
      <c r="E2407" s="46" t="s">
        <v>115</v>
      </c>
      <c r="F2407" s="46" t="s">
        <v>40</v>
      </c>
    </row>
    <row r="2408" spans="1:6" x14ac:dyDescent="0.25">
      <c r="A2408" s="47">
        <v>12066021.0254</v>
      </c>
      <c r="B2408" s="46" t="s">
        <v>106</v>
      </c>
      <c r="C2408" s="46" t="s">
        <v>15</v>
      </c>
      <c r="D2408" s="46" t="s">
        <v>114</v>
      </c>
      <c r="E2408" s="46" t="s">
        <v>115</v>
      </c>
      <c r="F2408" s="46" t="s">
        <v>39</v>
      </c>
    </row>
    <row r="2409" spans="1:6" x14ac:dyDescent="0.25">
      <c r="A2409" s="47">
        <v>14042.099086</v>
      </c>
      <c r="B2409" s="46" t="s">
        <v>106</v>
      </c>
      <c r="C2409" s="46" t="s">
        <v>10</v>
      </c>
      <c r="D2409" s="46" t="s">
        <v>114</v>
      </c>
      <c r="E2409" s="46" t="s">
        <v>115</v>
      </c>
      <c r="F2409" s="46" t="s">
        <v>47</v>
      </c>
    </row>
    <row r="2410" spans="1:6" x14ac:dyDescent="0.25">
      <c r="A2410" s="47">
        <v>28154.226153200001</v>
      </c>
      <c r="B2410" s="46" t="s">
        <v>106</v>
      </c>
      <c r="C2410" s="46" t="s">
        <v>2</v>
      </c>
      <c r="D2410" s="46" t="s">
        <v>114</v>
      </c>
      <c r="E2410" s="46" t="s">
        <v>115</v>
      </c>
      <c r="F2410" s="46" t="s">
        <v>47</v>
      </c>
    </row>
    <row r="2411" spans="1:6" x14ac:dyDescent="0.25">
      <c r="A2411" s="47">
        <v>148554.65147400001</v>
      </c>
      <c r="B2411" s="46" t="s">
        <v>106</v>
      </c>
      <c r="C2411" s="46" t="s">
        <v>4</v>
      </c>
      <c r="D2411" s="46" t="s">
        <v>114</v>
      </c>
      <c r="E2411" s="46" t="s">
        <v>115</v>
      </c>
      <c r="F2411" s="46" t="s">
        <v>47</v>
      </c>
    </row>
    <row r="2412" spans="1:6" x14ac:dyDescent="0.25">
      <c r="A2412" s="47">
        <v>45173.1114925</v>
      </c>
      <c r="B2412" s="46" t="s">
        <v>106</v>
      </c>
      <c r="C2412" s="46" t="s">
        <v>4</v>
      </c>
      <c r="D2412" s="46" t="s">
        <v>114</v>
      </c>
      <c r="E2412" s="46" t="s">
        <v>115</v>
      </c>
      <c r="F2412" s="46" t="s">
        <v>47</v>
      </c>
    </row>
    <row r="2413" spans="1:6" x14ac:dyDescent="0.25">
      <c r="A2413" s="47">
        <v>151630.750207</v>
      </c>
      <c r="B2413" s="46" t="s">
        <v>106</v>
      </c>
      <c r="C2413" s="46" t="s">
        <v>4</v>
      </c>
      <c r="D2413" s="46" t="s">
        <v>114</v>
      </c>
      <c r="E2413" s="46" t="s">
        <v>115</v>
      </c>
      <c r="F2413" s="46" t="s">
        <v>47</v>
      </c>
    </row>
    <row r="2414" spans="1:6" x14ac:dyDescent="0.25">
      <c r="A2414" s="47">
        <v>71563.9128489</v>
      </c>
      <c r="B2414" s="46" t="s">
        <v>106</v>
      </c>
      <c r="C2414" s="46" t="s">
        <v>4</v>
      </c>
      <c r="D2414" s="46" t="s">
        <v>114</v>
      </c>
      <c r="E2414" s="46" t="s">
        <v>115</v>
      </c>
      <c r="F2414" s="46" t="s">
        <v>47</v>
      </c>
    </row>
    <row r="2415" spans="1:6" x14ac:dyDescent="0.25">
      <c r="A2415" s="47">
        <v>887.323272073</v>
      </c>
      <c r="B2415" s="46" t="s">
        <v>106</v>
      </c>
      <c r="C2415" s="46" t="s">
        <v>8</v>
      </c>
      <c r="D2415" s="46" t="s">
        <v>114</v>
      </c>
      <c r="E2415" s="46" t="s">
        <v>115</v>
      </c>
      <c r="F2415" s="46" t="s">
        <v>47</v>
      </c>
    </row>
    <row r="2416" spans="1:6" x14ac:dyDescent="0.25">
      <c r="A2416" s="47">
        <v>12078.800431600001</v>
      </c>
      <c r="B2416" s="46" t="s">
        <v>106</v>
      </c>
      <c r="C2416" s="46" t="s">
        <v>9</v>
      </c>
      <c r="D2416" s="46" t="s">
        <v>114</v>
      </c>
      <c r="E2416" s="46" t="s">
        <v>115</v>
      </c>
      <c r="F2416" s="46" t="s">
        <v>47</v>
      </c>
    </row>
    <row r="2417" spans="1:6" x14ac:dyDescent="0.25">
      <c r="A2417" s="47">
        <v>97122.743294200001</v>
      </c>
      <c r="B2417" s="46" t="s">
        <v>106</v>
      </c>
      <c r="C2417" s="46" t="s">
        <v>2</v>
      </c>
      <c r="D2417" s="46" t="s">
        <v>114</v>
      </c>
      <c r="E2417" s="46" t="s">
        <v>115</v>
      </c>
      <c r="F2417" s="46" t="s">
        <v>47</v>
      </c>
    </row>
    <row r="2418" spans="1:6" x14ac:dyDescent="0.25">
      <c r="A2418" s="47">
        <v>263318.39154099999</v>
      </c>
      <c r="B2418" s="46" t="s">
        <v>106</v>
      </c>
      <c r="C2418" s="46" t="s">
        <v>6</v>
      </c>
      <c r="D2418" s="46" t="s">
        <v>114</v>
      </c>
      <c r="E2418" s="46" t="s">
        <v>115</v>
      </c>
      <c r="F2418" s="46" t="s">
        <v>47</v>
      </c>
    </row>
    <row r="2419" spans="1:6" x14ac:dyDescent="0.25">
      <c r="A2419" s="47">
        <v>41750.776236999998</v>
      </c>
      <c r="B2419" s="46" t="s">
        <v>106</v>
      </c>
      <c r="C2419" s="46" t="s">
        <v>10</v>
      </c>
      <c r="D2419" s="46" t="s">
        <v>114</v>
      </c>
      <c r="E2419" s="46" t="s">
        <v>115</v>
      </c>
      <c r="F2419" s="46" t="s">
        <v>47</v>
      </c>
    </row>
    <row r="2420" spans="1:6" x14ac:dyDescent="0.25">
      <c r="A2420" s="47">
        <v>10254.2328973</v>
      </c>
      <c r="B2420" s="46" t="s">
        <v>106</v>
      </c>
      <c r="C2420" s="46" t="s">
        <v>1</v>
      </c>
      <c r="D2420" s="46" t="s">
        <v>114</v>
      </c>
      <c r="E2420" s="46" t="s">
        <v>115</v>
      </c>
      <c r="F2420" s="46" t="s">
        <v>47</v>
      </c>
    </row>
    <row r="2421" spans="1:6" x14ac:dyDescent="0.25">
      <c r="A2421" s="47">
        <v>14971.3485547</v>
      </c>
      <c r="B2421" s="46" t="s">
        <v>106</v>
      </c>
      <c r="C2421" s="46" t="s">
        <v>0</v>
      </c>
      <c r="D2421" s="46" t="s">
        <v>114</v>
      </c>
      <c r="E2421" s="46" t="s">
        <v>115</v>
      </c>
      <c r="F2421" s="46" t="s">
        <v>45</v>
      </c>
    </row>
    <row r="2422" spans="1:6" x14ac:dyDescent="0.25">
      <c r="A2422" s="47">
        <v>32058.6636215</v>
      </c>
      <c r="B2422" s="46" t="s">
        <v>106</v>
      </c>
      <c r="C2422" s="46" t="s">
        <v>0</v>
      </c>
      <c r="D2422" s="46" t="s">
        <v>114</v>
      </c>
      <c r="E2422" s="46" t="s">
        <v>115</v>
      </c>
      <c r="F2422" s="46" t="s">
        <v>45</v>
      </c>
    </row>
    <row r="2423" spans="1:6" x14ac:dyDescent="0.25">
      <c r="A2423" s="47">
        <v>158409.580866</v>
      </c>
      <c r="B2423" s="46" t="s">
        <v>106</v>
      </c>
      <c r="C2423" s="46" t="s">
        <v>0</v>
      </c>
      <c r="D2423" s="46" t="s">
        <v>114</v>
      </c>
      <c r="E2423" s="46" t="s">
        <v>115</v>
      </c>
      <c r="F2423" s="46" t="s">
        <v>45</v>
      </c>
    </row>
    <row r="2424" spans="1:6" x14ac:dyDescent="0.25">
      <c r="A2424" s="47">
        <v>30360.291353100001</v>
      </c>
      <c r="B2424" s="46" t="s">
        <v>106</v>
      </c>
      <c r="C2424" s="46" t="s">
        <v>15</v>
      </c>
      <c r="D2424" s="46" t="s">
        <v>114</v>
      </c>
      <c r="E2424" s="46" t="s">
        <v>115</v>
      </c>
      <c r="F2424" s="46" t="s">
        <v>45</v>
      </c>
    </row>
    <row r="2425" spans="1:6" x14ac:dyDescent="0.25">
      <c r="A2425" s="47">
        <v>1948.1388050400001</v>
      </c>
      <c r="B2425" s="46" t="s">
        <v>106</v>
      </c>
      <c r="C2425" s="46" t="s">
        <v>15</v>
      </c>
      <c r="D2425" s="46" t="s">
        <v>114</v>
      </c>
      <c r="E2425" s="46" t="s">
        <v>115</v>
      </c>
      <c r="F2425" s="46" t="s">
        <v>45</v>
      </c>
    </row>
    <row r="2426" spans="1:6" x14ac:dyDescent="0.25">
      <c r="A2426" s="47">
        <v>6519022.2211600002</v>
      </c>
      <c r="B2426" s="46" t="s">
        <v>107</v>
      </c>
      <c r="C2426" s="46" t="s">
        <v>15</v>
      </c>
      <c r="D2426" s="46" t="s">
        <v>114</v>
      </c>
      <c r="E2426" s="46" t="s">
        <v>115</v>
      </c>
      <c r="F2426" s="46" t="s">
        <v>40</v>
      </c>
    </row>
    <row r="2427" spans="1:6" x14ac:dyDescent="0.25">
      <c r="A2427" s="47">
        <v>13480073.846100001</v>
      </c>
      <c r="B2427" s="46" t="s">
        <v>107</v>
      </c>
      <c r="C2427" s="46" t="s">
        <v>1</v>
      </c>
      <c r="D2427" s="46" t="s">
        <v>114</v>
      </c>
      <c r="E2427" s="46" t="s">
        <v>115</v>
      </c>
      <c r="F2427" s="46" t="s">
        <v>40</v>
      </c>
    </row>
    <row r="2428" spans="1:6" x14ac:dyDescent="0.25">
      <c r="A2428" s="47">
        <v>17301993.4439</v>
      </c>
      <c r="B2428" s="46" t="s">
        <v>107</v>
      </c>
      <c r="C2428" s="46" t="s">
        <v>15</v>
      </c>
      <c r="D2428" s="46" t="s">
        <v>114</v>
      </c>
      <c r="E2428" s="46" t="s">
        <v>115</v>
      </c>
      <c r="F2428" s="46" t="s">
        <v>40</v>
      </c>
    </row>
    <row r="2429" spans="1:6" x14ac:dyDescent="0.25">
      <c r="A2429" s="47">
        <v>12.4606511643</v>
      </c>
      <c r="B2429" s="46" t="s">
        <v>107</v>
      </c>
      <c r="C2429" s="46" t="s">
        <v>15</v>
      </c>
      <c r="D2429" s="46" t="s">
        <v>114</v>
      </c>
      <c r="E2429" s="46" t="s">
        <v>115</v>
      </c>
      <c r="F2429" s="46" t="s">
        <v>40</v>
      </c>
    </row>
    <row r="2430" spans="1:6" x14ac:dyDescent="0.25">
      <c r="A2430" s="47">
        <v>17339884.269299999</v>
      </c>
      <c r="B2430" s="46" t="s">
        <v>107</v>
      </c>
      <c r="C2430" s="46" t="s">
        <v>2</v>
      </c>
      <c r="D2430" s="46" t="s">
        <v>114</v>
      </c>
      <c r="E2430" s="46" t="s">
        <v>115</v>
      </c>
      <c r="F2430" s="46" t="s">
        <v>40</v>
      </c>
    </row>
    <row r="2431" spans="1:6" x14ac:dyDescent="0.25">
      <c r="A2431" s="47">
        <v>3572732.0864200001</v>
      </c>
      <c r="B2431" s="46" t="s">
        <v>107</v>
      </c>
      <c r="C2431" s="46" t="s">
        <v>1</v>
      </c>
      <c r="D2431" s="46" t="s">
        <v>114</v>
      </c>
      <c r="E2431" s="46" t="s">
        <v>115</v>
      </c>
      <c r="F2431" s="46" t="s">
        <v>40</v>
      </c>
    </row>
    <row r="2432" spans="1:6" x14ac:dyDescent="0.25">
      <c r="A2432" s="47">
        <v>9707052.8564899992</v>
      </c>
      <c r="B2432" s="46" t="s">
        <v>107</v>
      </c>
      <c r="C2432" s="46" t="s">
        <v>2</v>
      </c>
      <c r="D2432" s="46" t="s">
        <v>114</v>
      </c>
      <c r="E2432" s="46" t="s">
        <v>115</v>
      </c>
      <c r="F2432" s="46" t="s">
        <v>40</v>
      </c>
    </row>
    <row r="2433" spans="1:6" x14ac:dyDescent="0.25">
      <c r="A2433" s="47">
        <v>7434002.1367600001</v>
      </c>
      <c r="B2433" s="46" t="s">
        <v>107</v>
      </c>
      <c r="C2433" s="46" t="s">
        <v>2</v>
      </c>
      <c r="D2433" s="46" t="s">
        <v>114</v>
      </c>
      <c r="E2433" s="46" t="s">
        <v>115</v>
      </c>
      <c r="F2433" s="46" t="s">
        <v>40</v>
      </c>
    </row>
    <row r="2434" spans="1:6" x14ac:dyDescent="0.25">
      <c r="A2434" s="47">
        <v>9446196.4286000002</v>
      </c>
      <c r="B2434" s="46" t="s">
        <v>107</v>
      </c>
      <c r="C2434" s="46" t="s">
        <v>2</v>
      </c>
      <c r="D2434" s="46" t="s">
        <v>114</v>
      </c>
      <c r="E2434" s="46" t="s">
        <v>115</v>
      </c>
      <c r="F2434" s="46" t="s">
        <v>40</v>
      </c>
    </row>
    <row r="2435" spans="1:6" x14ac:dyDescent="0.25">
      <c r="A2435" s="47">
        <v>37558097.654299997</v>
      </c>
      <c r="B2435" s="46" t="s">
        <v>107</v>
      </c>
      <c r="C2435" s="46" t="s">
        <v>2</v>
      </c>
      <c r="D2435" s="46" t="s">
        <v>114</v>
      </c>
      <c r="E2435" s="46" t="s">
        <v>115</v>
      </c>
      <c r="F2435" s="46" t="s">
        <v>40</v>
      </c>
    </row>
    <row r="2436" spans="1:6" x14ac:dyDescent="0.25">
      <c r="A2436" s="47">
        <v>8408928.5680199992</v>
      </c>
      <c r="B2436" s="46" t="s">
        <v>107</v>
      </c>
      <c r="C2436" s="46" t="s">
        <v>1</v>
      </c>
      <c r="D2436" s="46" t="s">
        <v>114</v>
      </c>
      <c r="E2436" s="46" t="s">
        <v>115</v>
      </c>
      <c r="F2436" s="46" t="s">
        <v>40</v>
      </c>
    </row>
    <row r="2437" spans="1:6" x14ac:dyDescent="0.25">
      <c r="A2437" s="47">
        <v>132877912.73800001</v>
      </c>
      <c r="B2437" s="46" t="s">
        <v>107</v>
      </c>
      <c r="C2437" s="46" t="s">
        <v>0</v>
      </c>
      <c r="D2437" s="46" t="s">
        <v>114</v>
      </c>
      <c r="E2437" s="46" t="s">
        <v>115</v>
      </c>
      <c r="F2437" s="46" t="s">
        <v>40</v>
      </c>
    </row>
    <row r="2438" spans="1:6" x14ac:dyDescent="0.25">
      <c r="A2438" s="47">
        <v>29051821.275699999</v>
      </c>
      <c r="B2438" s="46" t="s">
        <v>107</v>
      </c>
      <c r="C2438" s="46" t="s">
        <v>15</v>
      </c>
      <c r="D2438" s="46" t="s">
        <v>114</v>
      </c>
      <c r="E2438" s="46" t="s">
        <v>115</v>
      </c>
      <c r="F2438" s="46" t="s">
        <v>40</v>
      </c>
    </row>
    <row r="2439" spans="1:6" x14ac:dyDescent="0.25">
      <c r="A2439" s="47">
        <v>92034.376754299999</v>
      </c>
      <c r="B2439" s="46" t="s">
        <v>107</v>
      </c>
      <c r="C2439" s="46" t="s">
        <v>11</v>
      </c>
      <c r="D2439" s="46" t="s">
        <v>114</v>
      </c>
      <c r="E2439" s="46" t="s">
        <v>115</v>
      </c>
      <c r="F2439" s="46" t="s">
        <v>40</v>
      </c>
    </row>
    <row r="2440" spans="1:6" x14ac:dyDescent="0.25">
      <c r="A2440" s="47">
        <v>42519.725748099998</v>
      </c>
      <c r="B2440" s="46" t="s">
        <v>107</v>
      </c>
      <c r="C2440" s="46" t="s">
        <v>11</v>
      </c>
      <c r="D2440" s="46" t="s">
        <v>114</v>
      </c>
      <c r="E2440" s="46" t="s">
        <v>115</v>
      </c>
      <c r="F2440" s="46" t="s">
        <v>40</v>
      </c>
    </row>
    <row r="2441" spans="1:6" x14ac:dyDescent="0.25">
      <c r="A2441" s="47">
        <v>3626276.4561399999</v>
      </c>
      <c r="B2441" s="46" t="s">
        <v>107</v>
      </c>
      <c r="C2441" s="46" t="s">
        <v>1</v>
      </c>
      <c r="D2441" s="46" t="s">
        <v>114</v>
      </c>
      <c r="E2441" s="46" t="s">
        <v>115</v>
      </c>
      <c r="F2441" s="46" t="s">
        <v>40</v>
      </c>
    </row>
    <row r="2442" spans="1:6" x14ac:dyDescent="0.25">
      <c r="A2442" s="47">
        <v>43382968.695699997</v>
      </c>
      <c r="B2442" s="46" t="s">
        <v>107</v>
      </c>
      <c r="C2442" s="46" t="s">
        <v>15</v>
      </c>
      <c r="D2442" s="46" t="s">
        <v>114</v>
      </c>
      <c r="E2442" s="46" t="s">
        <v>115</v>
      </c>
      <c r="F2442" s="46" t="s">
        <v>40</v>
      </c>
    </row>
    <row r="2443" spans="1:6" x14ac:dyDescent="0.25">
      <c r="A2443" s="47">
        <v>4352061.5462300004</v>
      </c>
      <c r="B2443" s="46" t="s">
        <v>107</v>
      </c>
      <c r="C2443" s="46" t="s">
        <v>2</v>
      </c>
      <c r="D2443" s="46" t="s">
        <v>114</v>
      </c>
      <c r="E2443" s="46" t="s">
        <v>115</v>
      </c>
      <c r="F2443" s="46" t="s">
        <v>40</v>
      </c>
    </row>
    <row r="2444" spans="1:6" x14ac:dyDescent="0.25">
      <c r="A2444" s="47">
        <v>20033808.487199999</v>
      </c>
      <c r="B2444" s="46" t="s">
        <v>107</v>
      </c>
      <c r="C2444" s="46" t="s">
        <v>2</v>
      </c>
      <c r="D2444" s="46" t="s">
        <v>114</v>
      </c>
      <c r="E2444" s="46" t="s">
        <v>115</v>
      </c>
      <c r="F2444" s="46" t="s">
        <v>40</v>
      </c>
    </row>
    <row r="2445" spans="1:6" x14ac:dyDescent="0.25">
      <c r="A2445" s="47">
        <v>3432285.6762199998</v>
      </c>
      <c r="B2445" s="46" t="s">
        <v>107</v>
      </c>
      <c r="C2445" s="46" t="s">
        <v>1</v>
      </c>
      <c r="D2445" s="46" t="s">
        <v>114</v>
      </c>
      <c r="E2445" s="46" t="s">
        <v>115</v>
      </c>
      <c r="F2445" s="46" t="s">
        <v>40</v>
      </c>
    </row>
    <row r="2446" spans="1:6" x14ac:dyDescent="0.25">
      <c r="A2446" s="47">
        <v>61674128.519000001</v>
      </c>
      <c r="B2446" s="46" t="s">
        <v>107</v>
      </c>
      <c r="C2446" s="46" t="s">
        <v>15</v>
      </c>
      <c r="D2446" s="46" t="s">
        <v>114</v>
      </c>
      <c r="E2446" s="46" t="s">
        <v>115</v>
      </c>
      <c r="F2446" s="46" t="s">
        <v>40</v>
      </c>
    </row>
    <row r="2447" spans="1:6" x14ac:dyDescent="0.25">
      <c r="A2447" s="47">
        <v>11972498.6117</v>
      </c>
      <c r="B2447" s="46" t="s">
        <v>107</v>
      </c>
      <c r="C2447" s="46" t="s">
        <v>1</v>
      </c>
      <c r="D2447" s="46" t="s">
        <v>114</v>
      </c>
      <c r="E2447" s="46" t="s">
        <v>115</v>
      </c>
      <c r="F2447" s="46" t="s">
        <v>40</v>
      </c>
    </row>
    <row r="2448" spans="1:6" x14ac:dyDescent="0.25">
      <c r="A2448" s="47">
        <v>8526257.2350999992</v>
      </c>
      <c r="B2448" s="46" t="s">
        <v>107</v>
      </c>
      <c r="C2448" s="46" t="s">
        <v>2</v>
      </c>
      <c r="D2448" s="46" t="s">
        <v>114</v>
      </c>
      <c r="E2448" s="46" t="s">
        <v>115</v>
      </c>
      <c r="F2448" s="46" t="s">
        <v>40</v>
      </c>
    </row>
    <row r="2449" spans="1:6" x14ac:dyDescent="0.25">
      <c r="A2449" s="47">
        <v>22300011.057700001</v>
      </c>
      <c r="B2449" s="46" t="s">
        <v>107</v>
      </c>
      <c r="C2449" s="46" t="s">
        <v>2</v>
      </c>
      <c r="D2449" s="46" t="s">
        <v>114</v>
      </c>
      <c r="E2449" s="46" t="s">
        <v>115</v>
      </c>
      <c r="F2449" s="46" t="s">
        <v>39</v>
      </c>
    </row>
    <row r="2450" spans="1:6" x14ac:dyDescent="0.25">
      <c r="A2450" s="47">
        <v>5960992.6052599996</v>
      </c>
      <c r="B2450" s="46" t="s">
        <v>107</v>
      </c>
      <c r="C2450" s="46" t="s">
        <v>2</v>
      </c>
      <c r="D2450" s="46" t="s">
        <v>114</v>
      </c>
      <c r="E2450" s="46" t="s">
        <v>115</v>
      </c>
      <c r="F2450" s="46" t="s">
        <v>39</v>
      </c>
    </row>
    <row r="2451" spans="1:6" x14ac:dyDescent="0.25">
      <c r="A2451" s="47">
        <v>183.18542828899999</v>
      </c>
      <c r="B2451" s="46" t="s">
        <v>107</v>
      </c>
      <c r="C2451" s="46" t="s">
        <v>2</v>
      </c>
      <c r="D2451" s="46" t="s">
        <v>114</v>
      </c>
      <c r="E2451" s="46" t="s">
        <v>115</v>
      </c>
      <c r="F2451" s="46" t="s">
        <v>39</v>
      </c>
    </row>
    <row r="2452" spans="1:6" x14ac:dyDescent="0.25">
      <c r="A2452" s="47">
        <v>54920691.028899997</v>
      </c>
      <c r="B2452" s="46" t="s">
        <v>107</v>
      </c>
      <c r="C2452" s="46" t="s">
        <v>15</v>
      </c>
      <c r="D2452" s="46" t="s">
        <v>114</v>
      </c>
      <c r="E2452" s="46" t="s">
        <v>115</v>
      </c>
      <c r="F2452" s="46" t="s">
        <v>39</v>
      </c>
    </row>
    <row r="2453" spans="1:6" x14ac:dyDescent="0.25">
      <c r="A2453" s="47">
        <v>2200272.4866399998</v>
      </c>
      <c r="B2453" s="46" t="s">
        <v>107</v>
      </c>
      <c r="C2453" s="46" t="s">
        <v>15</v>
      </c>
      <c r="D2453" s="46" t="s">
        <v>114</v>
      </c>
      <c r="E2453" s="46" t="s">
        <v>115</v>
      </c>
      <c r="F2453" s="46" t="s">
        <v>39</v>
      </c>
    </row>
    <row r="2454" spans="1:6" x14ac:dyDescent="0.25">
      <c r="A2454" s="47">
        <v>8283283.5342699997</v>
      </c>
      <c r="B2454" s="46" t="s">
        <v>107</v>
      </c>
      <c r="C2454" s="46" t="s">
        <v>1</v>
      </c>
      <c r="D2454" s="46" t="s">
        <v>114</v>
      </c>
      <c r="E2454" s="46" t="s">
        <v>115</v>
      </c>
      <c r="F2454" s="46" t="s">
        <v>39</v>
      </c>
    </row>
    <row r="2455" spans="1:6" x14ac:dyDescent="0.25">
      <c r="A2455" s="47">
        <v>33982825.740699999</v>
      </c>
      <c r="B2455" s="46" t="s">
        <v>107</v>
      </c>
      <c r="C2455" s="46" t="s">
        <v>6</v>
      </c>
      <c r="D2455" s="46" t="s">
        <v>114</v>
      </c>
      <c r="E2455" s="46" t="s">
        <v>115</v>
      </c>
      <c r="F2455" s="46" t="s">
        <v>39</v>
      </c>
    </row>
    <row r="2456" spans="1:6" x14ac:dyDescent="0.25">
      <c r="A2456" s="47">
        <v>525112.37497799995</v>
      </c>
      <c r="B2456" s="46" t="s">
        <v>107</v>
      </c>
      <c r="C2456" s="46" t="s">
        <v>9</v>
      </c>
      <c r="D2456" s="46" t="s">
        <v>114</v>
      </c>
      <c r="E2456" s="46" t="s">
        <v>115</v>
      </c>
      <c r="F2456" s="46" t="s">
        <v>39</v>
      </c>
    </row>
    <row r="2457" spans="1:6" x14ac:dyDescent="0.25">
      <c r="A2457" s="47">
        <v>73434283.988299996</v>
      </c>
      <c r="B2457" s="46" t="s">
        <v>107</v>
      </c>
      <c r="C2457" s="46" t="s">
        <v>0</v>
      </c>
      <c r="D2457" s="46" t="s">
        <v>114</v>
      </c>
      <c r="E2457" s="46" t="s">
        <v>115</v>
      </c>
      <c r="F2457" s="46" t="s">
        <v>39</v>
      </c>
    </row>
    <row r="2458" spans="1:6" x14ac:dyDescent="0.25">
      <c r="A2458" s="47">
        <v>110.176091586</v>
      </c>
      <c r="B2458" s="46" t="s">
        <v>107</v>
      </c>
      <c r="C2458" s="46" t="s">
        <v>0</v>
      </c>
      <c r="D2458" s="46" t="s">
        <v>114</v>
      </c>
      <c r="E2458" s="46" t="s">
        <v>115</v>
      </c>
      <c r="F2458" s="46" t="s">
        <v>39</v>
      </c>
    </row>
    <row r="2459" spans="1:6" x14ac:dyDescent="0.25">
      <c r="A2459" s="47">
        <v>1449558.4581200001</v>
      </c>
      <c r="B2459" s="46" t="s">
        <v>107</v>
      </c>
      <c r="C2459" s="46" t="s">
        <v>2</v>
      </c>
      <c r="D2459" s="46" t="s">
        <v>114</v>
      </c>
      <c r="E2459" s="46" t="s">
        <v>115</v>
      </c>
      <c r="F2459" s="46" t="s">
        <v>39</v>
      </c>
    </row>
    <row r="2460" spans="1:6" x14ac:dyDescent="0.25">
      <c r="A2460" s="47">
        <v>7216435.18683</v>
      </c>
      <c r="B2460" s="46" t="s">
        <v>107</v>
      </c>
      <c r="C2460" s="46" t="s">
        <v>15</v>
      </c>
      <c r="D2460" s="46" t="s">
        <v>114</v>
      </c>
      <c r="E2460" s="46" t="s">
        <v>115</v>
      </c>
      <c r="F2460" s="46" t="s">
        <v>39</v>
      </c>
    </row>
    <row r="2461" spans="1:6" x14ac:dyDescent="0.25">
      <c r="A2461" s="47">
        <v>697006.33994600002</v>
      </c>
      <c r="B2461" s="46" t="s">
        <v>107</v>
      </c>
      <c r="C2461" s="46" t="s">
        <v>7</v>
      </c>
      <c r="D2461" s="46" t="s">
        <v>114</v>
      </c>
      <c r="E2461" s="46" t="s">
        <v>115</v>
      </c>
      <c r="F2461" s="46" t="s">
        <v>39</v>
      </c>
    </row>
    <row r="2462" spans="1:6" x14ac:dyDescent="0.25">
      <c r="A2462" s="47">
        <v>14574295.676899999</v>
      </c>
      <c r="B2462" s="46" t="s">
        <v>107</v>
      </c>
      <c r="C2462" s="46" t="s">
        <v>1</v>
      </c>
      <c r="D2462" s="46" t="s">
        <v>114</v>
      </c>
      <c r="E2462" s="46" t="s">
        <v>115</v>
      </c>
      <c r="F2462" s="46" t="s">
        <v>39</v>
      </c>
    </row>
    <row r="2463" spans="1:6" x14ac:dyDescent="0.25">
      <c r="A2463" s="47">
        <v>23.156817166100002</v>
      </c>
      <c r="B2463" s="46" t="s">
        <v>107</v>
      </c>
      <c r="C2463" s="46" t="s">
        <v>1</v>
      </c>
      <c r="D2463" s="46" t="s">
        <v>114</v>
      </c>
      <c r="E2463" s="46" t="s">
        <v>115</v>
      </c>
      <c r="F2463" s="46" t="s">
        <v>39</v>
      </c>
    </row>
    <row r="2464" spans="1:6" x14ac:dyDescent="0.25">
      <c r="A2464" s="47">
        <v>7434120.2210999997</v>
      </c>
      <c r="B2464" s="46" t="s">
        <v>107</v>
      </c>
      <c r="C2464" s="46" t="s">
        <v>2</v>
      </c>
      <c r="D2464" s="46" t="s">
        <v>114</v>
      </c>
      <c r="E2464" s="46" t="s">
        <v>115</v>
      </c>
      <c r="F2464" s="46" t="s">
        <v>39</v>
      </c>
    </row>
    <row r="2465" spans="1:6" x14ac:dyDescent="0.25">
      <c r="A2465" s="47">
        <v>85045107.185200006</v>
      </c>
      <c r="B2465" s="46" t="s">
        <v>107</v>
      </c>
      <c r="C2465" s="46" t="s">
        <v>2</v>
      </c>
      <c r="D2465" s="46" t="s">
        <v>114</v>
      </c>
      <c r="E2465" s="46" t="s">
        <v>115</v>
      </c>
      <c r="F2465" s="46" t="s">
        <v>39</v>
      </c>
    </row>
    <row r="2466" spans="1:6" x14ac:dyDescent="0.25">
      <c r="A2466" s="47">
        <v>16114789.437999999</v>
      </c>
      <c r="B2466" s="46" t="s">
        <v>107</v>
      </c>
      <c r="C2466" s="46" t="s">
        <v>15</v>
      </c>
      <c r="D2466" s="46" t="s">
        <v>114</v>
      </c>
      <c r="E2466" s="46" t="s">
        <v>115</v>
      </c>
      <c r="F2466" s="46" t="s">
        <v>39</v>
      </c>
    </row>
    <row r="2467" spans="1:6" x14ac:dyDescent="0.25">
      <c r="A2467" s="47">
        <v>102738499.369</v>
      </c>
      <c r="B2467" s="46" t="s">
        <v>107</v>
      </c>
      <c r="C2467" s="46" t="s">
        <v>15</v>
      </c>
      <c r="D2467" s="46" t="s">
        <v>114</v>
      </c>
      <c r="E2467" s="46" t="s">
        <v>115</v>
      </c>
      <c r="F2467" s="46" t="s">
        <v>39</v>
      </c>
    </row>
    <row r="2468" spans="1:6" x14ac:dyDescent="0.25">
      <c r="A2468" s="47">
        <v>521317.6422</v>
      </c>
      <c r="B2468" s="46" t="s">
        <v>107</v>
      </c>
      <c r="C2468" s="46" t="s">
        <v>7</v>
      </c>
      <c r="D2468" s="46" t="s">
        <v>114</v>
      </c>
      <c r="E2468" s="46" t="s">
        <v>115</v>
      </c>
      <c r="F2468" s="46" t="s">
        <v>39</v>
      </c>
    </row>
    <row r="2469" spans="1:6" x14ac:dyDescent="0.25">
      <c r="A2469" s="47">
        <v>644172.03360299999</v>
      </c>
      <c r="B2469" s="46" t="s">
        <v>107</v>
      </c>
      <c r="C2469" s="46" t="s">
        <v>7</v>
      </c>
      <c r="D2469" s="46" t="s">
        <v>114</v>
      </c>
      <c r="E2469" s="46" t="s">
        <v>115</v>
      </c>
      <c r="F2469" s="46" t="s">
        <v>39</v>
      </c>
    </row>
    <row r="2470" spans="1:6" x14ac:dyDescent="0.25">
      <c r="A2470" s="47">
        <v>4.59500038967</v>
      </c>
      <c r="B2470" s="46" t="s">
        <v>107</v>
      </c>
      <c r="C2470" s="46" t="s">
        <v>15</v>
      </c>
      <c r="D2470" s="46" t="s">
        <v>114</v>
      </c>
      <c r="E2470" s="46" t="s">
        <v>115</v>
      </c>
      <c r="F2470" s="46" t="s">
        <v>39</v>
      </c>
    </row>
    <row r="2471" spans="1:6" x14ac:dyDescent="0.25">
      <c r="A2471" s="47">
        <v>3933417.4315800001</v>
      </c>
      <c r="B2471" s="46" t="s">
        <v>107</v>
      </c>
      <c r="C2471" s="46" t="s">
        <v>0</v>
      </c>
      <c r="D2471" s="46" t="s">
        <v>114</v>
      </c>
      <c r="E2471" s="46" t="s">
        <v>115</v>
      </c>
      <c r="F2471" s="46" t="s">
        <v>47</v>
      </c>
    </row>
    <row r="2472" spans="1:6" x14ac:dyDescent="0.25">
      <c r="A2472" s="47">
        <v>2.1609104486400001</v>
      </c>
      <c r="B2472" s="46" t="s">
        <v>107</v>
      </c>
      <c r="C2472" s="46" t="s">
        <v>15</v>
      </c>
      <c r="D2472" s="46" t="s">
        <v>114</v>
      </c>
      <c r="E2472" s="46" t="s">
        <v>115</v>
      </c>
      <c r="F2472" s="46" t="s">
        <v>47</v>
      </c>
    </row>
    <row r="2473" spans="1:6" x14ac:dyDescent="0.25">
      <c r="A2473" s="47">
        <v>15.6871179413</v>
      </c>
      <c r="B2473" s="46" t="s">
        <v>107</v>
      </c>
      <c r="C2473" s="46" t="s">
        <v>15</v>
      </c>
      <c r="D2473" s="46" t="s">
        <v>114</v>
      </c>
      <c r="E2473" s="46" t="s">
        <v>115</v>
      </c>
      <c r="F2473" s="46" t="s">
        <v>47</v>
      </c>
    </row>
    <row r="2474" spans="1:6" x14ac:dyDescent="0.25">
      <c r="A2474" s="47">
        <v>9116.5927593699998</v>
      </c>
      <c r="B2474" s="46" t="s">
        <v>107</v>
      </c>
      <c r="C2474" s="46" t="s">
        <v>15</v>
      </c>
      <c r="D2474" s="46" t="s">
        <v>114</v>
      </c>
      <c r="E2474" s="46" t="s">
        <v>115</v>
      </c>
      <c r="F2474" s="46" t="s">
        <v>47</v>
      </c>
    </row>
    <row r="2475" spans="1:6" x14ac:dyDescent="0.25">
      <c r="A2475" s="47">
        <v>1269649.3261599999</v>
      </c>
      <c r="B2475" s="46" t="s">
        <v>107</v>
      </c>
      <c r="C2475" s="46" t="s">
        <v>15</v>
      </c>
      <c r="D2475" s="46" t="s">
        <v>114</v>
      </c>
      <c r="E2475" s="46" t="s">
        <v>115</v>
      </c>
      <c r="F2475" s="46" t="s">
        <v>47</v>
      </c>
    </row>
    <row r="2476" spans="1:6" x14ac:dyDescent="0.25">
      <c r="A2476" s="47">
        <v>6723387.5784900002</v>
      </c>
      <c r="B2476" s="46" t="s">
        <v>107</v>
      </c>
      <c r="C2476" s="46" t="s">
        <v>15</v>
      </c>
      <c r="D2476" s="46" t="s">
        <v>114</v>
      </c>
      <c r="E2476" s="46" t="s">
        <v>115</v>
      </c>
      <c r="F2476" s="46" t="s">
        <v>47</v>
      </c>
    </row>
    <row r="2477" spans="1:6" x14ac:dyDescent="0.25">
      <c r="A2477" s="47">
        <v>661842.26005499996</v>
      </c>
      <c r="B2477" s="46" t="s">
        <v>107</v>
      </c>
      <c r="C2477" s="46" t="s">
        <v>1</v>
      </c>
      <c r="D2477" s="46" t="s">
        <v>114</v>
      </c>
      <c r="E2477" s="46" t="s">
        <v>115</v>
      </c>
      <c r="F2477" s="46" t="s">
        <v>47</v>
      </c>
    </row>
    <row r="2478" spans="1:6" x14ac:dyDescent="0.25">
      <c r="A2478" s="47">
        <v>19633.495631599999</v>
      </c>
      <c r="B2478" s="46" t="s">
        <v>107</v>
      </c>
      <c r="C2478" s="46" t="s">
        <v>14</v>
      </c>
      <c r="D2478" s="46" t="s">
        <v>114</v>
      </c>
      <c r="E2478" s="46" t="s">
        <v>115</v>
      </c>
      <c r="F2478" s="46" t="s">
        <v>47</v>
      </c>
    </row>
    <row r="2479" spans="1:6" x14ac:dyDescent="0.25">
      <c r="A2479" s="47">
        <v>9154.5229060999991</v>
      </c>
      <c r="B2479" s="46" t="s">
        <v>107</v>
      </c>
      <c r="C2479" s="46" t="s">
        <v>14</v>
      </c>
      <c r="D2479" s="46" t="s">
        <v>114</v>
      </c>
      <c r="E2479" s="46" t="s">
        <v>115</v>
      </c>
      <c r="F2479" s="46" t="s">
        <v>47</v>
      </c>
    </row>
    <row r="2480" spans="1:6" x14ac:dyDescent="0.25">
      <c r="A2480" s="47">
        <v>12578.448751600001</v>
      </c>
      <c r="B2480" s="46" t="s">
        <v>107</v>
      </c>
      <c r="C2480" s="46" t="s">
        <v>15</v>
      </c>
      <c r="D2480" s="46" t="s">
        <v>114</v>
      </c>
      <c r="E2480" s="46" t="s">
        <v>115</v>
      </c>
      <c r="F2480" s="46" t="s">
        <v>45</v>
      </c>
    </row>
    <row r="2481" spans="1:6" x14ac:dyDescent="0.25">
      <c r="A2481" s="47">
        <v>20366674.611099999</v>
      </c>
      <c r="B2481" s="46" t="s">
        <v>107</v>
      </c>
      <c r="C2481" s="46" t="s">
        <v>2</v>
      </c>
      <c r="D2481" s="46" t="s">
        <v>114</v>
      </c>
      <c r="E2481" s="46" t="s">
        <v>115</v>
      </c>
      <c r="F2481" s="46" t="s">
        <v>45</v>
      </c>
    </row>
    <row r="2482" spans="1:6" x14ac:dyDescent="0.25">
      <c r="A2482" s="47">
        <v>7695829.3082100004</v>
      </c>
      <c r="B2482" s="46" t="s">
        <v>107</v>
      </c>
      <c r="C2482" s="46" t="s">
        <v>0</v>
      </c>
      <c r="D2482" s="46" t="s">
        <v>114</v>
      </c>
      <c r="E2482" s="46" t="s">
        <v>115</v>
      </c>
      <c r="F2482" s="46" t="s">
        <v>45</v>
      </c>
    </row>
    <row r="2483" spans="1:6" x14ac:dyDescent="0.25">
      <c r="A2483" s="47">
        <v>3956456.0550099998</v>
      </c>
      <c r="B2483" s="46" t="s">
        <v>107</v>
      </c>
      <c r="C2483" s="46" t="s">
        <v>1</v>
      </c>
      <c r="D2483" s="46" t="s">
        <v>114</v>
      </c>
      <c r="E2483" s="46" t="s">
        <v>115</v>
      </c>
      <c r="F2483" s="46" t="s">
        <v>45</v>
      </c>
    </row>
    <row r="2484" spans="1:6" x14ac:dyDescent="0.25">
      <c r="A2484" s="47">
        <v>324243.06137299997</v>
      </c>
      <c r="B2484" s="46" t="s">
        <v>106</v>
      </c>
      <c r="C2484" s="46" t="s">
        <v>15</v>
      </c>
      <c r="D2484" s="46" t="s">
        <v>114</v>
      </c>
      <c r="E2484" s="46" t="s">
        <v>115</v>
      </c>
      <c r="F2484" s="46" t="s">
        <v>40</v>
      </c>
    </row>
    <row r="2485" spans="1:6" x14ac:dyDescent="0.25">
      <c r="A2485" s="47">
        <v>47633.155932900001</v>
      </c>
      <c r="B2485" s="46" t="s">
        <v>106</v>
      </c>
      <c r="C2485" s="46" t="s">
        <v>0</v>
      </c>
      <c r="D2485" s="46" t="s">
        <v>114</v>
      </c>
      <c r="E2485" s="46" t="s">
        <v>115</v>
      </c>
      <c r="F2485" s="46" t="s">
        <v>47</v>
      </c>
    </row>
    <row r="2486" spans="1:6" x14ac:dyDescent="0.25">
      <c r="A2486" s="47">
        <v>90742.860320399996</v>
      </c>
      <c r="B2486" s="46" t="s">
        <v>106</v>
      </c>
      <c r="C2486" s="46" t="s">
        <v>0</v>
      </c>
      <c r="D2486" s="46" t="s">
        <v>114</v>
      </c>
      <c r="E2486" s="46" t="s">
        <v>115</v>
      </c>
      <c r="F2486" s="46" t="s">
        <v>47</v>
      </c>
    </row>
    <row r="2487" spans="1:6" x14ac:dyDescent="0.25">
      <c r="A2487" s="47">
        <v>71591791.5713</v>
      </c>
      <c r="B2487" s="46" t="s">
        <v>106</v>
      </c>
      <c r="C2487" s="46" t="s">
        <v>15</v>
      </c>
      <c r="D2487" s="46" t="s">
        <v>114</v>
      </c>
      <c r="E2487" s="46" t="s">
        <v>115</v>
      </c>
      <c r="F2487" s="46" t="s">
        <v>47</v>
      </c>
    </row>
    <row r="2488" spans="1:6" x14ac:dyDescent="0.25">
      <c r="A2488" s="47">
        <v>13454.2018383</v>
      </c>
      <c r="B2488" s="46" t="s">
        <v>106</v>
      </c>
      <c r="C2488" s="46" t="s">
        <v>1</v>
      </c>
      <c r="D2488" s="46" t="s">
        <v>114</v>
      </c>
      <c r="E2488" s="46" t="s">
        <v>115</v>
      </c>
      <c r="F2488" s="46" t="s">
        <v>47</v>
      </c>
    </row>
    <row r="2489" spans="1:6" x14ac:dyDescent="0.25">
      <c r="A2489" s="47">
        <v>3144.3369333099999</v>
      </c>
      <c r="B2489" s="46" t="s">
        <v>106</v>
      </c>
      <c r="C2489" s="46" t="s">
        <v>1</v>
      </c>
      <c r="D2489" s="46" t="s">
        <v>114</v>
      </c>
      <c r="E2489" s="46" t="s">
        <v>115</v>
      </c>
      <c r="F2489" s="46" t="s">
        <v>47</v>
      </c>
    </row>
    <row r="2490" spans="1:6" x14ac:dyDescent="0.25">
      <c r="A2490" s="47">
        <v>1761.7300139900001</v>
      </c>
      <c r="B2490" s="46" t="s">
        <v>107</v>
      </c>
      <c r="C2490" s="46" t="s">
        <v>6</v>
      </c>
      <c r="D2490" s="46" t="s">
        <v>114</v>
      </c>
      <c r="E2490" s="46" t="s">
        <v>115</v>
      </c>
      <c r="F2490" s="46" t="s">
        <v>39</v>
      </c>
    </row>
    <row r="2491" spans="1:6" x14ac:dyDescent="0.25">
      <c r="A2491" s="47">
        <v>76877.641820200006</v>
      </c>
      <c r="B2491" s="46" t="s">
        <v>107</v>
      </c>
      <c r="C2491" s="46" t="s">
        <v>15</v>
      </c>
      <c r="D2491" s="46" t="s">
        <v>114</v>
      </c>
      <c r="E2491" s="46" t="s">
        <v>115</v>
      </c>
      <c r="F2491" s="46" t="s">
        <v>39</v>
      </c>
    </row>
    <row r="2492" spans="1:6" x14ac:dyDescent="0.25">
      <c r="A2492" s="47">
        <v>107.603268177</v>
      </c>
      <c r="B2492" s="46" t="s">
        <v>107</v>
      </c>
      <c r="C2492" s="46" t="s">
        <v>15</v>
      </c>
      <c r="D2492" s="46" t="s">
        <v>114</v>
      </c>
      <c r="E2492" s="46" t="s">
        <v>115</v>
      </c>
      <c r="F2492" s="46" t="s">
        <v>39</v>
      </c>
    </row>
    <row r="2493" spans="1:6" x14ac:dyDescent="0.25">
      <c r="A2493" s="47">
        <v>31499.334111700002</v>
      </c>
      <c r="B2493" s="46" t="s">
        <v>107</v>
      </c>
      <c r="C2493" s="46" t="s">
        <v>6</v>
      </c>
      <c r="D2493" s="46" t="s">
        <v>114</v>
      </c>
      <c r="E2493" s="46" t="s">
        <v>115</v>
      </c>
      <c r="F2493" s="46" t="s">
        <v>39</v>
      </c>
    </row>
    <row r="2494" spans="1:6" x14ac:dyDescent="0.25">
      <c r="A2494" s="47">
        <v>2281.7753704000002</v>
      </c>
      <c r="B2494" s="46" t="s">
        <v>107</v>
      </c>
      <c r="C2494" s="46" t="s">
        <v>2</v>
      </c>
      <c r="D2494" s="46" t="s">
        <v>114</v>
      </c>
      <c r="E2494" s="46" t="s">
        <v>115</v>
      </c>
      <c r="F2494" s="46" t="s">
        <v>47</v>
      </c>
    </row>
    <row r="2495" spans="1:6" x14ac:dyDescent="0.25">
      <c r="A2495" s="47">
        <v>50.3139802237</v>
      </c>
      <c r="B2495" s="46" t="s">
        <v>106</v>
      </c>
      <c r="C2495" s="46" t="s">
        <v>14</v>
      </c>
      <c r="D2495" s="46" t="s">
        <v>114</v>
      </c>
      <c r="E2495" s="46" t="s">
        <v>115</v>
      </c>
      <c r="F2495" s="46" t="s">
        <v>47</v>
      </c>
    </row>
    <row r="2496" spans="1:6" x14ac:dyDescent="0.25">
      <c r="A2496" s="47">
        <v>81741662.521699995</v>
      </c>
      <c r="B2496" s="46" t="s">
        <v>106</v>
      </c>
      <c r="C2496" s="46" t="s">
        <v>15</v>
      </c>
      <c r="D2496" s="46" t="s">
        <v>114</v>
      </c>
      <c r="E2496" s="46" t="s">
        <v>115</v>
      </c>
      <c r="F2496" s="46" t="s">
        <v>45</v>
      </c>
    </row>
    <row r="2497" spans="1:6" x14ac:dyDescent="0.25">
      <c r="A2497" s="47">
        <v>1189.9250070600001</v>
      </c>
      <c r="B2497" s="46" t="s">
        <v>107</v>
      </c>
      <c r="C2497" s="46" t="s">
        <v>14</v>
      </c>
      <c r="D2497" s="46" t="s">
        <v>114</v>
      </c>
      <c r="E2497" s="46" t="s">
        <v>115</v>
      </c>
      <c r="F2497" s="46" t="s">
        <v>47</v>
      </c>
    </row>
    <row r="2498" spans="1:6" x14ac:dyDescent="0.25">
      <c r="A2498" s="47">
        <v>205312.56997499999</v>
      </c>
      <c r="B2498" s="46" t="s">
        <v>107</v>
      </c>
      <c r="C2498" s="46" t="s">
        <v>15</v>
      </c>
      <c r="D2498" s="46" t="s">
        <v>114</v>
      </c>
      <c r="E2498" s="46" t="s">
        <v>115</v>
      </c>
      <c r="F2498" s="46" t="s">
        <v>45</v>
      </c>
    </row>
    <row r="2499" spans="1:6" x14ac:dyDescent="0.25">
      <c r="A2499" s="47">
        <v>8294327.7702799998</v>
      </c>
      <c r="B2499" s="46" t="s">
        <v>106</v>
      </c>
      <c r="C2499" s="46" t="s">
        <v>15</v>
      </c>
      <c r="D2499" s="46" t="s">
        <v>114</v>
      </c>
      <c r="E2499" s="46" t="s">
        <v>115</v>
      </c>
      <c r="F2499" s="46" t="s">
        <v>47</v>
      </c>
    </row>
    <row r="2500" spans="1:6" x14ac:dyDescent="0.25">
      <c r="A2500" s="47">
        <v>826810.089745</v>
      </c>
      <c r="B2500" s="46" t="s">
        <v>106</v>
      </c>
      <c r="C2500" s="46" t="s">
        <v>15</v>
      </c>
      <c r="D2500" s="46" t="s">
        <v>114</v>
      </c>
      <c r="E2500" s="46" t="s">
        <v>115</v>
      </c>
      <c r="F2500" s="46" t="s">
        <v>47</v>
      </c>
    </row>
    <row r="2501" spans="1:6" x14ac:dyDescent="0.25">
      <c r="A2501" s="47">
        <v>9417.6601885500004</v>
      </c>
      <c r="B2501" s="46" t="s">
        <v>106</v>
      </c>
      <c r="C2501" s="46" t="s">
        <v>15</v>
      </c>
      <c r="D2501" s="46" t="s">
        <v>114</v>
      </c>
      <c r="E2501" s="46" t="s">
        <v>115</v>
      </c>
      <c r="F2501" s="46" t="s">
        <v>47</v>
      </c>
    </row>
    <row r="2502" spans="1:6" x14ac:dyDescent="0.25">
      <c r="A2502" s="47">
        <v>3791.7715937299999</v>
      </c>
      <c r="B2502" s="46" t="s">
        <v>106</v>
      </c>
      <c r="C2502" s="46" t="s">
        <v>15</v>
      </c>
      <c r="D2502" s="46" t="s">
        <v>114</v>
      </c>
      <c r="E2502" s="46" t="s">
        <v>115</v>
      </c>
      <c r="F2502" s="46" t="s">
        <v>47</v>
      </c>
    </row>
    <row r="2503" spans="1:6" x14ac:dyDescent="0.25">
      <c r="A2503" s="47">
        <v>33032.696948299999</v>
      </c>
      <c r="B2503" s="46" t="s">
        <v>106</v>
      </c>
      <c r="C2503" s="46" t="s">
        <v>14</v>
      </c>
      <c r="D2503" s="46" t="s">
        <v>114</v>
      </c>
      <c r="E2503" s="46" t="s">
        <v>115</v>
      </c>
      <c r="F2503" s="46" t="s">
        <v>47</v>
      </c>
    </row>
    <row r="2504" spans="1:6" x14ac:dyDescent="0.25">
      <c r="A2504" s="47">
        <v>8146.6996203099998</v>
      </c>
      <c r="B2504" s="46" t="s">
        <v>106</v>
      </c>
      <c r="C2504" s="46" t="s">
        <v>14</v>
      </c>
      <c r="D2504" s="46" t="s">
        <v>114</v>
      </c>
      <c r="E2504" s="46" t="s">
        <v>115</v>
      </c>
      <c r="F2504" s="46" t="s">
        <v>47</v>
      </c>
    </row>
    <row r="2505" spans="1:6" x14ac:dyDescent="0.25">
      <c r="A2505" s="47">
        <v>4498.8754856100004</v>
      </c>
      <c r="B2505" s="46" t="s">
        <v>106</v>
      </c>
      <c r="C2505" s="46" t="s">
        <v>14</v>
      </c>
      <c r="D2505" s="46" t="s">
        <v>114</v>
      </c>
      <c r="E2505" s="46" t="s">
        <v>115</v>
      </c>
      <c r="F2505" s="46" t="s">
        <v>47</v>
      </c>
    </row>
    <row r="2506" spans="1:6" x14ac:dyDescent="0.25">
      <c r="A2506" s="47">
        <v>32130327.5394</v>
      </c>
      <c r="B2506" s="46" t="s">
        <v>107</v>
      </c>
      <c r="C2506" s="46" t="s">
        <v>15</v>
      </c>
      <c r="D2506" s="46" t="s">
        <v>114</v>
      </c>
      <c r="E2506" s="46" t="s">
        <v>115</v>
      </c>
      <c r="F2506" s="46" t="s">
        <v>47</v>
      </c>
    </row>
    <row r="2507" spans="1:6" x14ac:dyDescent="0.25">
      <c r="A2507" s="47">
        <v>1216.1249311900001</v>
      </c>
      <c r="B2507" s="46" t="s">
        <v>107</v>
      </c>
      <c r="C2507" s="46" t="s">
        <v>15</v>
      </c>
      <c r="D2507" s="46" t="s">
        <v>114</v>
      </c>
      <c r="E2507" s="46" t="s">
        <v>115</v>
      </c>
      <c r="F2507" s="46" t="s">
        <v>47</v>
      </c>
    </row>
    <row r="2508" spans="1:6" x14ac:dyDescent="0.25">
      <c r="A2508" s="47">
        <v>96.314296177900005</v>
      </c>
      <c r="B2508" s="46" t="s">
        <v>107</v>
      </c>
      <c r="C2508" s="46" t="s">
        <v>15</v>
      </c>
      <c r="D2508" s="46" t="s">
        <v>114</v>
      </c>
      <c r="E2508" s="46" t="s">
        <v>115</v>
      </c>
      <c r="F2508" s="46" t="s">
        <v>47</v>
      </c>
    </row>
    <row r="2509" spans="1:6" x14ac:dyDescent="0.25">
      <c r="A2509" s="47">
        <v>1419.8086192000001</v>
      </c>
      <c r="B2509" s="46" t="s">
        <v>107</v>
      </c>
      <c r="C2509" s="46" t="s">
        <v>15</v>
      </c>
      <c r="D2509" s="46" t="s">
        <v>114</v>
      </c>
      <c r="E2509" s="46" t="s">
        <v>115</v>
      </c>
      <c r="F2509" s="46" t="s">
        <v>47</v>
      </c>
    </row>
    <row r="2510" spans="1:6" x14ac:dyDescent="0.25">
      <c r="A2510" s="47">
        <v>3169.6260978599998</v>
      </c>
      <c r="B2510" s="46" t="s">
        <v>107</v>
      </c>
      <c r="C2510" s="46" t="s">
        <v>14</v>
      </c>
      <c r="D2510" s="46" t="s">
        <v>114</v>
      </c>
      <c r="E2510" s="46" t="s">
        <v>115</v>
      </c>
      <c r="F2510" s="46" t="s">
        <v>47</v>
      </c>
    </row>
    <row r="2511" spans="1:6" x14ac:dyDescent="0.25">
      <c r="A2511" s="47">
        <v>1378.7383452399999</v>
      </c>
      <c r="B2511" s="46" t="s">
        <v>107</v>
      </c>
      <c r="C2511" s="46" t="s">
        <v>15</v>
      </c>
      <c r="D2511" s="46" t="s">
        <v>114</v>
      </c>
      <c r="E2511" s="46" t="s">
        <v>115</v>
      </c>
      <c r="F2511" s="46" t="s">
        <v>45</v>
      </c>
    </row>
    <row r="2512" spans="1:6" x14ac:dyDescent="0.25">
      <c r="A2512" s="47">
        <v>4317227.1761499997</v>
      </c>
      <c r="B2512" s="46" t="s">
        <v>107</v>
      </c>
      <c r="C2512" s="46" t="s">
        <v>15</v>
      </c>
      <c r="D2512" s="46" t="s">
        <v>114</v>
      </c>
      <c r="E2512" s="46" t="s">
        <v>115</v>
      </c>
      <c r="F2512" s="46" t="s">
        <v>40</v>
      </c>
    </row>
    <row r="2513" spans="1:6" x14ac:dyDescent="0.25">
      <c r="A2513" s="47">
        <v>265760.28038399998</v>
      </c>
      <c r="B2513" s="46" t="s">
        <v>107</v>
      </c>
      <c r="C2513" s="46" t="s">
        <v>11</v>
      </c>
      <c r="D2513" s="46" t="s">
        <v>114</v>
      </c>
      <c r="E2513" s="46" t="s">
        <v>115</v>
      </c>
      <c r="F2513" s="46" t="s">
        <v>39</v>
      </c>
    </row>
    <row r="2514" spans="1:6" x14ac:dyDescent="0.25">
      <c r="A2514" s="47">
        <v>373201.03882800002</v>
      </c>
      <c r="B2514" s="46" t="s">
        <v>107</v>
      </c>
      <c r="C2514" s="46" t="s">
        <v>13</v>
      </c>
      <c r="D2514" s="46" t="s">
        <v>114</v>
      </c>
      <c r="E2514" s="46" t="s">
        <v>115</v>
      </c>
      <c r="F2514" s="46" t="s">
        <v>40</v>
      </c>
    </row>
    <row r="2515" spans="1:6" x14ac:dyDescent="0.25">
      <c r="A2515" s="47">
        <v>17531.708157100002</v>
      </c>
      <c r="B2515" s="46" t="s">
        <v>107</v>
      </c>
      <c r="C2515" s="46" t="s">
        <v>1</v>
      </c>
      <c r="D2515" s="46" t="s">
        <v>114</v>
      </c>
      <c r="E2515" s="46" t="s">
        <v>115</v>
      </c>
      <c r="F2515" s="46" t="s">
        <v>40</v>
      </c>
    </row>
    <row r="2516" spans="1:6" x14ac:dyDescent="0.25">
      <c r="A2516" s="47">
        <v>108692.987693</v>
      </c>
      <c r="B2516" s="46" t="s">
        <v>107</v>
      </c>
      <c r="C2516" s="46" t="s">
        <v>10</v>
      </c>
      <c r="D2516" s="46" t="s">
        <v>114</v>
      </c>
      <c r="E2516" s="46" t="s">
        <v>115</v>
      </c>
      <c r="F2516" s="46" t="s">
        <v>43</v>
      </c>
    </row>
    <row r="2517" spans="1:6" x14ac:dyDescent="0.25">
      <c r="A2517" s="47">
        <v>8587204.0650200006</v>
      </c>
      <c r="B2517" s="46" t="s">
        <v>107</v>
      </c>
      <c r="C2517" s="46" t="s">
        <v>15</v>
      </c>
      <c r="D2517" s="46" t="s">
        <v>114</v>
      </c>
      <c r="E2517" s="46" t="s">
        <v>115</v>
      </c>
      <c r="F2517" s="46" t="s">
        <v>44</v>
      </c>
    </row>
    <row r="2518" spans="1:6" x14ac:dyDescent="0.25">
      <c r="A2518" s="47">
        <v>31986362.827799998</v>
      </c>
      <c r="B2518" s="46" t="s">
        <v>107</v>
      </c>
      <c r="C2518" s="46" t="s">
        <v>15</v>
      </c>
      <c r="D2518" s="46" t="s">
        <v>114</v>
      </c>
      <c r="E2518" s="46" t="s">
        <v>115</v>
      </c>
      <c r="F2518" s="46" t="s">
        <v>44</v>
      </c>
    </row>
    <row r="2519" spans="1:6" x14ac:dyDescent="0.25">
      <c r="A2519" s="47">
        <v>73347.137028800003</v>
      </c>
      <c r="B2519" s="46" t="s">
        <v>107</v>
      </c>
      <c r="C2519" s="46" t="s">
        <v>15</v>
      </c>
      <c r="D2519" s="46" t="s">
        <v>114</v>
      </c>
      <c r="E2519" s="46" t="s">
        <v>115</v>
      </c>
      <c r="F2519" s="46" t="s">
        <v>44</v>
      </c>
    </row>
    <row r="2520" spans="1:6" x14ac:dyDescent="0.25">
      <c r="A2520" s="47">
        <v>19647.757502799999</v>
      </c>
      <c r="B2520" s="46" t="s">
        <v>107</v>
      </c>
      <c r="C2520" s="46" t="s">
        <v>10</v>
      </c>
      <c r="D2520" s="46" t="s">
        <v>114</v>
      </c>
      <c r="E2520" s="46" t="s">
        <v>115</v>
      </c>
      <c r="F2520" s="46" t="s">
        <v>44</v>
      </c>
    </row>
    <row r="2521" spans="1:6" x14ac:dyDescent="0.25">
      <c r="A2521" s="47">
        <v>186680.75734899999</v>
      </c>
      <c r="B2521" s="46" t="s">
        <v>107</v>
      </c>
      <c r="C2521" s="46" t="s">
        <v>15</v>
      </c>
      <c r="D2521" s="46" t="s">
        <v>114</v>
      </c>
      <c r="E2521" s="46" t="s">
        <v>115</v>
      </c>
      <c r="F2521" s="46" t="s">
        <v>43</v>
      </c>
    </row>
    <row r="2522" spans="1:6" x14ac:dyDescent="0.25">
      <c r="A2522" s="47">
        <v>42901.795978299997</v>
      </c>
      <c r="B2522" s="46" t="s">
        <v>107</v>
      </c>
      <c r="C2522" s="46" t="s">
        <v>10</v>
      </c>
      <c r="D2522" s="46" t="s">
        <v>114</v>
      </c>
      <c r="E2522" s="46" t="s">
        <v>115</v>
      </c>
      <c r="F2522" s="46" t="s">
        <v>43</v>
      </c>
    </row>
    <row r="2523" spans="1:6" x14ac:dyDescent="0.25">
      <c r="A2523" s="47">
        <v>498090.27928700001</v>
      </c>
      <c r="B2523" s="46" t="s">
        <v>107</v>
      </c>
      <c r="C2523" s="46" t="s">
        <v>10</v>
      </c>
      <c r="D2523" s="46" t="s">
        <v>114</v>
      </c>
      <c r="E2523" s="46" t="s">
        <v>115</v>
      </c>
      <c r="F2523" s="46" t="s">
        <v>43</v>
      </c>
    </row>
    <row r="2524" spans="1:6" x14ac:dyDescent="0.25">
      <c r="A2524" s="47">
        <v>19462.712718499999</v>
      </c>
      <c r="B2524" s="46" t="s">
        <v>107</v>
      </c>
      <c r="C2524" s="46" t="s">
        <v>14</v>
      </c>
      <c r="D2524" s="46" t="s">
        <v>114</v>
      </c>
      <c r="E2524" s="46" t="s">
        <v>115</v>
      </c>
      <c r="F2524" s="46" t="s">
        <v>43</v>
      </c>
    </row>
    <row r="2525" spans="1:6" x14ac:dyDescent="0.25">
      <c r="A2525" s="47">
        <v>512455.81168599997</v>
      </c>
      <c r="B2525" s="46" t="s">
        <v>107</v>
      </c>
      <c r="C2525" s="46" t="s">
        <v>10</v>
      </c>
      <c r="D2525" s="46" t="s">
        <v>114</v>
      </c>
      <c r="E2525" s="46" t="s">
        <v>115</v>
      </c>
      <c r="F2525" s="46" t="s">
        <v>43</v>
      </c>
    </row>
    <row r="2526" spans="1:6" x14ac:dyDescent="0.25">
      <c r="A2526" s="47">
        <v>419243.27485799999</v>
      </c>
      <c r="B2526" s="46" t="s">
        <v>107</v>
      </c>
      <c r="C2526" s="46" t="s">
        <v>12</v>
      </c>
      <c r="D2526" s="46" t="s">
        <v>114</v>
      </c>
      <c r="E2526" s="46" t="s">
        <v>115</v>
      </c>
      <c r="F2526" s="46" t="s">
        <v>40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8"/>
  <sheetViews>
    <sheetView topLeftCell="B1" workbookViewId="0">
      <selection activeCell="L37" sqref="L37"/>
    </sheetView>
  </sheetViews>
  <sheetFormatPr defaultColWidth="9.140625" defaultRowHeight="15" x14ac:dyDescent="0.25"/>
  <cols>
    <col min="1" max="1" width="8.5703125" style="46" bestFit="1" customWidth="1"/>
    <col min="2" max="2" width="10.85546875" style="46" bestFit="1" customWidth="1"/>
    <col min="3" max="3" width="21.85546875" style="47" bestFit="1" customWidth="1"/>
    <col min="4" max="4" width="9.28515625" style="46" bestFit="1" customWidth="1"/>
    <col min="5" max="5" width="9.42578125" style="46" bestFit="1" customWidth="1"/>
    <col min="6" max="6" width="9.140625" style="1"/>
    <col min="7" max="7" width="10.42578125" style="1" bestFit="1" customWidth="1"/>
    <col min="8" max="16384" width="9.140625" style="1"/>
  </cols>
  <sheetData>
    <row r="1" spans="1:8" x14ac:dyDescent="0.25">
      <c r="A1" s="56" t="s">
        <v>101</v>
      </c>
      <c r="B1" s="56" t="s">
        <v>102</v>
      </c>
      <c r="C1" s="55" t="s">
        <v>109</v>
      </c>
      <c r="D1" s="56" t="s">
        <v>110</v>
      </c>
      <c r="E1" s="56" t="s">
        <v>104</v>
      </c>
      <c r="G1" s="57" t="s">
        <v>132</v>
      </c>
      <c r="H1" s="1" t="e">
        <f>ReadMe!#REF!</f>
        <v>#REF!</v>
      </c>
    </row>
    <row r="2" spans="1:8" ht="14.45" x14ac:dyDescent="0.3">
      <c r="A2" s="61" t="s">
        <v>106</v>
      </c>
      <c r="B2" s="61" t="s">
        <v>44</v>
      </c>
      <c r="C2" s="60">
        <v>885475052.08200002</v>
      </c>
      <c r="D2" s="61" t="s">
        <v>106</v>
      </c>
      <c r="E2" s="61" t="s">
        <v>15</v>
      </c>
    </row>
    <row r="3" spans="1:8" ht="14.45" x14ac:dyDescent="0.3">
      <c r="A3" s="61" t="s">
        <v>106</v>
      </c>
      <c r="B3" s="61" t="s">
        <v>43</v>
      </c>
      <c r="C3" s="60">
        <v>309651911.62400001</v>
      </c>
      <c r="D3" s="61" t="s">
        <v>107</v>
      </c>
      <c r="E3" s="61" t="s">
        <v>15</v>
      </c>
    </row>
    <row r="4" spans="1:8" ht="14.45" x14ac:dyDescent="0.3">
      <c r="A4" s="61" t="s">
        <v>106</v>
      </c>
      <c r="B4" s="61" t="s">
        <v>44</v>
      </c>
      <c r="C4" s="60">
        <v>298209546.13700002</v>
      </c>
      <c r="D4" s="61" t="s">
        <v>107</v>
      </c>
      <c r="E4" s="61" t="s">
        <v>0</v>
      </c>
    </row>
    <row r="5" spans="1:8" ht="14.45" x14ac:dyDescent="0.3">
      <c r="A5" s="61" t="s">
        <v>106</v>
      </c>
      <c r="B5" s="61" t="s">
        <v>39</v>
      </c>
      <c r="C5" s="60">
        <v>232365174.81</v>
      </c>
      <c r="D5" s="61" t="s">
        <v>107</v>
      </c>
      <c r="E5" s="61" t="s">
        <v>15</v>
      </c>
    </row>
    <row r="6" spans="1:8" ht="14.45" x14ac:dyDescent="0.3">
      <c r="A6" s="61" t="s">
        <v>106</v>
      </c>
      <c r="B6" s="61" t="s">
        <v>44</v>
      </c>
      <c r="C6" s="60">
        <v>223180547.04300001</v>
      </c>
      <c r="D6" s="61" t="s">
        <v>107</v>
      </c>
      <c r="E6" s="61" t="s">
        <v>15</v>
      </c>
    </row>
    <row r="7" spans="1:8" ht="14.45" x14ac:dyDescent="0.3">
      <c r="A7" s="61" t="s">
        <v>106</v>
      </c>
      <c r="B7" s="61" t="s">
        <v>42</v>
      </c>
      <c r="C7" s="60">
        <v>212741448.30399999</v>
      </c>
      <c r="D7" s="61" t="s">
        <v>107</v>
      </c>
      <c r="E7" s="61" t="s">
        <v>6</v>
      </c>
    </row>
    <row r="8" spans="1:8" ht="14.45" x14ac:dyDescent="0.3">
      <c r="A8" s="61" t="s">
        <v>106</v>
      </c>
      <c r="B8" s="61" t="s">
        <v>41</v>
      </c>
      <c r="C8" s="60">
        <v>191735155.47999999</v>
      </c>
      <c r="D8" s="61" t="s">
        <v>107</v>
      </c>
      <c r="E8" s="61" t="s">
        <v>15</v>
      </c>
    </row>
    <row r="9" spans="1:8" ht="14.45" x14ac:dyDescent="0.3">
      <c r="A9" s="61" t="s">
        <v>106</v>
      </c>
      <c r="B9" s="61" t="s">
        <v>41</v>
      </c>
      <c r="C9" s="60">
        <v>185992657.87900001</v>
      </c>
      <c r="D9" s="61" t="s">
        <v>107</v>
      </c>
      <c r="E9" s="61" t="s">
        <v>15</v>
      </c>
    </row>
    <row r="10" spans="1:8" ht="14.45" x14ac:dyDescent="0.3">
      <c r="A10" s="61" t="s">
        <v>106</v>
      </c>
      <c r="B10" s="61" t="s">
        <v>40</v>
      </c>
      <c r="C10" s="60">
        <v>181271734.84799999</v>
      </c>
      <c r="D10" s="61" t="s">
        <v>107</v>
      </c>
      <c r="E10" s="61" t="s">
        <v>15</v>
      </c>
    </row>
    <row r="11" spans="1:8" ht="14.45" x14ac:dyDescent="0.3">
      <c r="A11" s="61" t="s">
        <v>106</v>
      </c>
      <c r="B11" s="61" t="s">
        <v>44</v>
      </c>
      <c r="C11" s="60">
        <v>170892840.329</v>
      </c>
      <c r="D11" s="61" t="s">
        <v>107</v>
      </c>
      <c r="E11" s="61" t="s">
        <v>3</v>
      </c>
    </row>
    <row r="12" spans="1:8" ht="14.45" x14ac:dyDescent="0.3">
      <c r="A12" s="61" t="s">
        <v>106</v>
      </c>
      <c r="B12" s="61" t="s">
        <v>44</v>
      </c>
      <c r="C12" s="60">
        <v>153349777.176</v>
      </c>
      <c r="D12" s="61" t="s">
        <v>107</v>
      </c>
      <c r="E12" s="61" t="s">
        <v>4</v>
      </c>
    </row>
    <row r="13" spans="1:8" ht="14.45" x14ac:dyDescent="0.3">
      <c r="A13" s="61" t="s">
        <v>106</v>
      </c>
      <c r="B13" s="61" t="s">
        <v>44</v>
      </c>
      <c r="C13" s="60">
        <v>152807349.03099999</v>
      </c>
      <c r="D13" s="61" t="s">
        <v>106</v>
      </c>
      <c r="E13" s="61" t="s">
        <v>15</v>
      </c>
    </row>
    <row r="14" spans="1:8" ht="14.45" x14ac:dyDescent="0.3">
      <c r="A14" s="61" t="s">
        <v>106</v>
      </c>
      <c r="B14" s="61" t="s">
        <v>40</v>
      </c>
      <c r="C14" s="60">
        <v>142396653.954</v>
      </c>
      <c r="D14" s="61" t="s">
        <v>107</v>
      </c>
      <c r="E14" s="61" t="s">
        <v>0</v>
      </c>
    </row>
    <row r="15" spans="1:8" ht="14.45" x14ac:dyDescent="0.3">
      <c r="A15" s="61" t="s">
        <v>106</v>
      </c>
      <c r="B15" s="61" t="s">
        <v>41</v>
      </c>
      <c r="C15" s="60">
        <v>126610241.117</v>
      </c>
      <c r="D15" s="61" t="s">
        <v>107</v>
      </c>
      <c r="E15" s="61" t="s">
        <v>0</v>
      </c>
    </row>
    <row r="16" spans="1:8" ht="14.45" x14ac:dyDescent="0.3">
      <c r="A16" s="61" t="s">
        <v>106</v>
      </c>
      <c r="B16" s="61" t="s">
        <v>44</v>
      </c>
      <c r="C16" s="60">
        <v>121680985.311</v>
      </c>
      <c r="D16" s="61" t="s">
        <v>107</v>
      </c>
      <c r="E16" s="61" t="s">
        <v>15</v>
      </c>
    </row>
    <row r="17" spans="1:5" ht="14.45" x14ac:dyDescent="0.3">
      <c r="A17" s="61" t="s">
        <v>106</v>
      </c>
      <c r="B17" s="61" t="s">
        <v>43</v>
      </c>
      <c r="C17" s="60">
        <v>121638299.347</v>
      </c>
      <c r="D17" s="61" t="s">
        <v>107</v>
      </c>
      <c r="E17" s="61" t="s">
        <v>0</v>
      </c>
    </row>
    <row r="18" spans="1:5" ht="14.45" x14ac:dyDescent="0.3">
      <c r="A18" s="61" t="s">
        <v>106</v>
      </c>
      <c r="B18" s="61" t="s">
        <v>44</v>
      </c>
      <c r="C18" s="60">
        <v>118812531.59199999</v>
      </c>
      <c r="D18" s="61" t="s">
        <v>107</v>
      </c>
      <c r="E18" s="61" t="s">
        <v>15</v>
      </c>
    </row>
    <row r="19" spans="1:5" ht="14.45" x14ac:dyDescent="0.3">
      <c r="A19" s="61" t="s">
        <v>106</v>
      </c>
      <c r="B19" s="61" t="s">
        <v>41</v>
      </c>
      <c r="C19" s="60">
        <v>116235214.803</v>
      </c>
      <c r="D19" s="61" t="s">
        <v>107</v>
      </c>
      <c r="E19" s="61" t="s">
        <v>1</v>
      </c>
    </row>
    <row r="20" spans="1:5" x14ac:dyDescent="0.25">
      <c r="A20" s="61" t="s">
        <v>106</v>
      </c>
      <c r="B20" s="61" t="s">
        <v>44</v>
      </c>
      <c r="C20" s="60">
        <v>112858027.428</v>
      </c>
      <c r="D20" s="61" t="s">
        <v>107</v>
      </c>
      <c r="E20" s="61" t="s">
        <v>4</v>
      </c>
    </row>
    <row r="21" spans="1:5" x14ac:dyDescent="0.25">
      <c r="A21" s="61" t="s">
        <v>106</v>
      </c>
      <c r="B21" s="61" t="s">
        <v>47</v>
      </c>
      <c r="C21" s="60">
        <v>107869126.074</v>
      </c>
      <c r="D21" s="61" t="s">
        <v>106</v>
      </c>
      <c r="E21" s="61" t="s">
        <v>15</v>
      </c>
    </row>
    <row r="22" spans="1:5" x14ac:dyDescent="0.25">
      <c r="A22" s="61" t="s">
        <v>106</v>
      </c>
      <c r="B22" s="61" t="s">
        <v>44</v>
      </c>
      <c r="C22" s="60">
        <v>100767693.469</v>
      </c>
      <c r="D22" s="61" t="s">
        <v>107</v>
      </c>
      <c r="E22" s="61" t="s">
        <v>15</v>
      </c>
    </row>
    <row r="23" spans="1:5" x14ac:dyDescent="0.25">
      <c r="A23" s="61" t="s">
        <v>106</v>
      </c>
      <c r="B23" s="61" t="s">
        <v>42</v>
      </c>
      <c r="C23" s="60">
        <v>100513730.59199999</v>
      </c>
      <c r="D23" s="61" t="s">
        <v>107</v>
      </c>
      <c r="E23" s="61" t="s">
        <v>15</v>
      </c>
    </row>
    <row r="24" spans="1:5" x14ac:dyDescent="0.25">
      <c r="A24" s="61" t="s">
        <v>106</v>
      </c>
      <c r="B24" s="61" t="s">
        <v>41</v>
      </c>
      <c r="C24" s="60">
        <v>97218060.372700006</v>
      </c>
      <c r="D24" s="61" t="s">
        <v>106</v>
      </c>
      <c r="E24" s="61" t="s">
        <v>15</v>
      </c>
    </row>
    <row r="25" spans="1:5" x14ac:dyDescent="0.25">
      <c r="A25" s="61" t="s">
        <v>106</v>
      </c>
      <c r="B25" s="61" t="s">
        <v>41</v>
      </c>
      <c r="C25" s="60">
        <v>94567175.457000002</v>
      </c>
      <c r="D25" s="61" t="s">
        <v>107</v>
      </c>
      <c r="E25" s="61" t="s">
        <v>15</v>
      </c>
    </row>
    <row r="26" spans="1:5" x14ac:dyDescent="0.25">
      <c r="A26" s="61" t="s">
        <v>106</v>
      </c>
      <c r="B26" s="61" t="s">
        <v>47</v>
      </c>
      <c r="C26" s="60">
        <v>93075321.915399998</v>
      </c>
      <c r="D26" s="61" t="s">
        <v>106</v>
      </c>
      <c r="E26" s="61" t="s">
        <v>15</v>
      </c>
    </row>
    <row r="27" spans="1:5" x14ac:dyDescent="0.25">
      <c r="A27" s="61" t="s">
        <v>106</v>
      </c>
      <c r="B27" s="61" t="s">
        <v>42</v>
      </c>
      <c r="C27" s="60">
        <v>92304635.028699994</v>
      </c>
      <c r="D27" s="61" t="s">
        <v>107</v>
      </c>
      <c r="E27" s="61" t="s">
        <v>0</v>
      </c>
    </row>
    <row r="28" spans="1:5" x14ac:dyDescent="0.25">
      <c r="A28" s="61" t="s">
        <v>106</v>
      </c>
      <c r="B28" s="61" t="s">
        <v>44</v>
      </c>
      <c r="C28" s="60">
        <v>79039772.111399993</v>
      </c>
      <c r="D28" s="61" t="s">
        <v>107</v>
      </c>
      <c r="E28" s="61" t="s">
        <v>1</v>
      </c>
    </row>
    <row r="29" spans="1:5" x14ac:dyDescent="0.25">
      <c r="A29" s="61" t="s">
        <v>106</v>
      </c>
      <c r="B29" s="61" t="s">
        <v>44</v>
      </c>
      <c r="C29" s="60">
        <v>76142330.999200001</v>
      </c>
      <c r="D29" s="61" t="s">
        <v>107</v>
      </c>
      <c r="E29" s="61" t="s">
        <v>3</v>
      </c>
    </row>
    <row r="30" spans="1:5" x14ac:dyDescent="0.25">
      <c r="A30" s="61" t="s">
        <v>106</v>
      </c>
      <c r="B30" s="61" t="s">
        <v>39</v>
      </c>
      <c r="C30" s="60">
        <v>70578526.179399997</v>
      </c>
      <c r="D30" s="61" t="s">
        <v>107</v>
      </c>
      <c r="E30" s="61" t="s">
        <v>0</v>
      </c>
    </row>
    <row r="31" spans="1:5" x14ac:dyDescent="0.25">
      <c r="A31" s="61" t="s">
        <v>106</v>
      </c>
      <c r="B31" s="61" t="s">
        <v>45</v>
      </c>
      <c r="C31" s="60">
        <v>68508399.892499998</v>
      </c>
      <c r="D31" s="61" t="s">
        <v>106</v>
      </c>
      <c r="E31" s="61" t="s">
        <v>15</v>
      </c>
    </row>
    <row r="32" spans="1:5" x14ac:dyDescent="0.25">
      <c r="A32" s="61" t="s">
        <v>106</v>
      </c>
      <c r="B32" s="61" t="s">
        <v>40</v>
      </c>
      <c r="C32" s="60">
        <v>66105372.7896</v>
      </c>
      <c r="D32" s="61" t="s">
        <v>106</v>
      </c>
      <c r="E32" s="61" t="s">
        <v>15</v>
      </c>
    </row>
    <row r="33" spans="1:5" x14ac:dyDescent="0.25">
      <c r="A33" s="61" t="s">
        <v>106</v>
      </c>
      <c r="B33" s="61" t="s">
        <v>45</v>
      </c>
      <c r="C33" s="60">
        <v>64143477.052500002</v>
      </c>
      <c r="D33" s="61" t="s">
        <v>106</v>
      </c>
      <c r="E33" s="61" t="s">
        <v>15</v>
      </c>
    </row>
    <row r="34" spans="1:5" x14ac:dyDescent="0.25">
      <c r="A34" s="61" t="s">
        <v>106</v>
      </c>
      <c r="B34" s="61" t="s">
        <v>41</v>
      </c>
      <c r="C34" s="60">
        <v>59075484.376599997</v>
      </c>
      <c r="D34" s="61" t="s">
        <v>107</v>
      </c>
      <c r="E34" s="61" t="s">
        <v>15</v>
      </c>
    </row>
    <row r="35" spans="1:5" x14ac:dyDescent="0.25">
      <c r="A35" s="61" t="s">
        <v>106</v>
      </c>
      <c r="B35" s="61" t="s">
        <v>44</v>
      </c>
      <c r="C35" s="60">
        <v>56022506.154200003</v>
      </c>
      <c r="D35" s="61" t="s">
        <v>106</v>
      </c>
      <c r="E35" s="61" t="s">
        <v>14</v>
      </c>
    </row>
    <row r="36" spans="1:5" x14ac:dyDescent="0.25">
      <c r="A36" s="61" t="s">
        <v>106</v>
      </c>
      <c r="B36" s="61" t="s">
        <v>44</v>
      </c>
      <c r="C36" s="60">
        <v>54896284.3561</v>
      </c>
      <c r="D36" s="61" t="s">
        <v>106</v>
      </c>
      <c r="E36" s="61" t="s">
        <v>15</v>
      </c>
    </row>
    <row r="37" spans="1:5" x14ac:dyDescent="0.25">
      <c r="A37" s="61" t="s">
        <v>106</v>
      </c>
      <c r="B37" s="61" t="s">
        <v>44</v>
      </c>
      <c r="C37" s="60">
        <v>49858166.036899999</v>
      </c>
      <c r="D37" s="61" t="s">
        <v>106</v>
      </c>
      <c r="E37" s="61" t="s">
        <v>15</v>
      </c>
    </row>
    <row r="38" spans="1:5" x14ac:dyDescent="0.25">
      <c r="A38" s="61" t="s">
        <v>106</v>
      </c>
      <c r="B38" s="61" t="s">
        <v>47</v>
      </c>
      <c r="C38" s="60">
        <v>48861285.888999999</v>
      </c>
      <c r="D38" s="61" t="s">
        <v>106</v>
      </c>
      <c r="E38" s="61" t="s">
        <v>15</v>
      </c>
    </row>
    <row r="39" spans="1:5" x14ac:dyDescent="0.25">
      <c r="A39" s="61" t="s">
        <v>106</v>
      </c>
      <c r="B39" s="61" t="s">
        <v>41</v>
      </c>
      <c r="C39" s="60">
        <v>45692148.126100004</v>
      </c>
      <c r="D39" s="61" t="s">
        <v>107</v>
      </c>
      <c r="E39" s="61" t="s">
        <v>4</v>
      </c>
    </row>
    <row r="40" spans="1:5" x14ac:dyDescent="0.25">
      <c r="A40" s="61" t="s">
        <v>106</v>
      </c>
      <c r="B40" s="61" t="s">
        <v>44</v>
      </c>
      <c r="C40" s="60">
        <v>44827159.460299999</v>
      </c>
      <c r="D40" s="61" t="s">
        <v>106</v>
      </c>
      <c r="E40" s="61" t="s">
        <v>15</v>
      </c>
    </row>
    <row r="41" spans="1:5" x14ac:dyDescent="0.25">
      <c r="A41" s="61" t="s">
        <v>106</v>
      </c>
      <c r="B41" s="61" t="s">
        <v>39</v>
      </c>
      <c r="C41" s="60">
        <v>44719583.744599998</v>
      </c>
      <c r="D41" s="61" t="s">
        <v>107</v>
      </c>
      <c r="E41" s="61" t="s">
        <v>2</v>
      </c>
    </row>
    <row r="42" spans="1:5" x14ac:dyDescent="0.25">
      <c r="A42" s="61" t="s">
        <v>106</v>
      </c>
      <c r="B42" s="61" t="s">
        <v>42</v>
      </c>
      <c r="C42" s="60">
        <v>43647509.986400001</v>
      </c>
      <c r="D42" s="61" t="s">
        <v>106</v>
      </c>
      <c r="E42" s="61" t="s">
        <v>15</v>
      </c>
    </row>
    <row r="43" spans="1:5" x14ac:dyDescent="0.25">
      <c r="A43" s="61" t="s">
        <v>106</v>
      </c>
      <c r="B43" s="61" t="s">
        <v>47</v>
      </c>
      <c r="C43" s="60">
        <v>39823550.561399996</v>
      </c>
      <c r="D43" s="61" t="s">
        <v>107</v>
      </c>
      <c r="E43" s="61" t="s">
        <v>15</v>
      </c>
    </row>
    <row r="44" spans="1:5" x14ac:dyDescent="0.25">
      <c r="A44" s="61" t="s">
        <v>106</v>
      </c>
      <c r="B44" s="61" t="s">
        <v>45</v>
      </c>
      <c r="C44" s="60">
        <v>37949564.658699997</v>
      </c>
      <c r="D44" s="61" t="s">
        <v>106</v>
      </c>
      <c r="E44" s="61" t="s">
        <v>15</v>
      </c>
    </row>
    <row r="45" spans="1:5" x14ac:dyDescent="0.25">
      <c r="A45" s="61" t="s">
        <v>106</v>
      </c>
      <c r="B45" s="61" t="s">
        <v>43</v>
      </c>
      <c r="C45" s="60">
        <v>35587519.7042</v>
      </c>
      <c r="D45" s="61" t="s">
        <v>107</v>
      </c>
      <c r="E45" s="61" t="s">
        <v>3</v>
      </c>
    </row>
    <row r="46" spans="1:5" x14ac:dyDescent="0.25">
      <c r="A46" s="61" t="s">
        <v>106</v>
      </c>
      <c r="B46" s="61" t="s">
        <v>39</v>
      </c>
      <c r="C46" s="60">
        <v>35519932.186800003</v>
      </c>
      <c r="D46" s="61" t="s">
        <v>107</v>
      </c>
      <c r="E46" s="61" t="s">
        <v>2</v>
      </c>
    </row>
    <row r="47" spans="1:5" x14ac:dyDescent="0.25">
      <c r="A47" s="61" t="s">
        <v>106</v>
      </c>
      <c r="B47" s="61" t="s">
        <v>39</v>
      </c>
      <c r="C47" s="60">
        <v>34403716.276900001</v>
      </c>
      <c r="D47" s="61" t="s">
        <v>106</v>
      </c>
      <c r="E47" s="61" t="s">
        <v>15</v>
      </c>
    </row>
    <row r="48" spans="1:5" x14ac:dyDescent="0.25">
      <c r="A48" s="61" t="s">
        <v>106</v>
      </c>
      <c r="B48" s="61" t="s">
        <v>41</v>
      </c>
      <c r="C48" s="60">
        <v>33299074.325100001</v>
      </c>
      <c r="D48" s="61" t="s">
        <v>107</v>
      </c>
      <c r="E48" s="61" t="s">
        <v>4</v>
      </c>
    </row>
    <row r="49" spans="1:5" x14ac:dyDescent="0.25">
      <c r="A49" s="61" t="s">
        <v>106</v>
      </c>
      <c r="B49" s="61" t="s">
        <v>45</v>
      </c>
      <c r="C49" s="60">
        <v>32909247.091899998</v>
      </c>
      <c r="D49" s="61" t="s">
        <v>106</v>
      </c>
      <c r="E49" s="61" t="s">
        <v>0</v>
      </c>
    </row>
    <row r="50" spans="1:5" x14ac:dyDescent="0.25">
      <c r="A50" s="61" t="s">
        <v>106</v>
      </c>
      <c r="B50" s="61" t="s">
        <v>44</v>
      </c>
      <c r="C50" s="60">
        <v>31811350.325300001</v>
      </c>
      <c r="D50" s="61" t="s">
        <v>107</v>
      </c>
      <c r="E50" s="61" t="s">
        <v>2</v>
      </c>
    </row>
    <row r="51" spans="1:5" x14ac:dyDescent="0.25">
      <c r="A51" s="61" t="s">
        <v>106</v>
      </c>
      <c r="B51" s="61" t="s">
        <v>40</v>
      </c>
      <c r="C51" s="60">
        <v>31324631.772700001</v>
      </c>
      <c r="D51" s="61" t="s">
        <v>106</v>
      </c>
      <c r="E51" s="61" t="s">
        <v>15</v>
      </c>
    </row>
    <row r="52" spans="1:5" x14ac:dyDescent="0.25">
      <c r="A52" s="61" t="s">
        <v>106</v>
      </c>
      <c r="B52" s="61" t="s">
        <v>44</v>
      </c>
      <c r="C52" s="60">
        <v>30770420.6699</v>
      </c>
      <c r="D52" s="61" t="s">
        <v>107</v>
      </c>
      <c r="E52" s="61" t="s">
        <v>15</v>
      </c>
    </row>
    <row r="53" spans="1:5" x14ac:dyDescent="0.25">
      <c r="A53" s="61" t="s">
        <v>106</v>
      </c>
      <c r="B53" s="61" t="s">
        <v>42</v>
      </c>
      <c r="C53" s="60">
        <v>30441893.809</v>
      </c>
      <c r="D53" s="61" t="s">
        <v>106</v>
      </c>
      <c r="E53" s="61" t="s">
        <v>6</v>
      </c>
    </row>
    <row r="54" spans="1:5" x14ac:dyDescent="0.25">
      <c r="A54" s="61" t="s">
        <v>106</v>
      </c>
      <c r="B54" s="61" t="s">
        <v>40</v>
      </c>
      <c r="C54" s="60">
        <v>29091266.430199999</v>
      </c>
      <c r="D54" s="61" t="s">
        <v>107</v>
      </c>
      <c r="E54" s="61" t="s">
        <v>1</v>
      </c>
    </row>
    <row r="55" spans="1:5" x14ac:dyDescent="0.25">
      <c r="A55" s="61" t="s">
        <v>106</v>
      </c>
      <c r="B55" s="61" t="s">
        <v>44</v>
      </c>
      <c r="C55" s="60">
        <v>28009975.612300001</v>
      </c>
      <c r="D55" s="61" t="s">
        <v>107</v>
      </c>
      <c r="E55" s="61" t="s">
        <v>2</v>
      </c>
    </row>
    <row r="56" spans="1:5" x14ac:dyDescent="0.25">
      <c r="A56" s="61" t="s">
        <v>106</v>
      </c>
      <c r="B56" s="61" t="s">
        <v>40</v>
      </c>
      <c r="C56" s="60">
        <v>26942775.9087</v>
      </c>
      <c r="D56" s="61" t="s">
        <v>107</v>
      </c>
      <c r="E56" s="61" t="s">
        <v>6</v>
      </c>
    </row>
    <row r="57" spans="1:5" x14ac:dyDescent="0.25">
      <c r="A57" s="61" t="s">
        <v>106</v>
      </c>
      <c r="B57" s="61" t="s">
        <v>41</v>
      </c>
      <c r="C57" s="60">
        <v>26468371.3211</v>
      </c>
      <c r="D57" s="61" t="s">
        <v>107</v>
      </c>
      <c r="E57" s="61" t="s">
        <v>2</v>
      </c>
    </row>
    <row r="58" spans="1:5" x14ac:dyDescent="0.25">
      <c r="A58" s="61" t="s">
        <v>106</v>
      </c>
      <c r="B58" s="61" t="s">
        <v>41</v>
      </c>
      <c r="C58" s="60">
        <v>25850014.468800001</v>
      </c>
      <c r="D58" s="61" t="s">
        <v>107</v>
      </c>
      <c r="E58" s="61" t="s">
        <v>4</v>
      </c>
    </row>
    <row r="59" spans="1:5" x14ac:dyDescent="0.25">
      <c r="A59" s="61" t="s">
        <v>106</v>
      </c>
      <c r="B59" s="61" t="s">
        <v>44</v>
      </c>
      <c r="C59" s="60">
        <v>25820321.3772</v>
      </c>
      <c r="D59" s="61" t="s">
        <v>107</v>
      </c>
      <c r="E59" s="61" t="s">
        <v>15</v>
      </c>
    </row>
    <row r="60" spans="1:5" x14ac:dyDescent="0.25">
      <c r="A60" s="61" t="s">
        <v>106</v>
      </c>
      <c r="B60" s="61" t="s">
        <v>44</v>
      </c>
      <c r="C60" s="60">
        <v>25625601.194400001</v>
      </c>
      <c r="D60" s="61" t="s">
        <v>107</v>
      </c>
      <c r="E60" s="61" t="s">
        <v>4</v>
      </c>
    </row>
    <row r="61" spans="1:5" x14ac:dyDescent="0.25">
      <c r="A61" s="61" t="s">
        <v>106</v>
      </c>
      <c r="B61" s="61" t="s">
        <v>42</v>
      </c>
      <c r="C61" s="60">
        <v>25138659.4113</v>
      </c>
      <c r="D61" s="61" t="s">
        <v>107</v>
      </c>
      <c r="E61" s="61" t="s">
        <v>4</v>
      </c>
    </row>
    <row r="62" spans="1:5" x14ac:dyDescent="0.25">
      <c r="A62" s="61" t="s">
        <v>106</v>
      </c>
      <c r="B62" s="61" t="s">
        <v>41</v>
      </c>
      <c r="C62" s="60">
        <v>24442737.694899999</v>
      </c>
      <c r="D62" s="61" t="s">
        <v>107</v>
      </c>
      <c r="E62" s="61" t="s">
        <v>15</v>
      </c>
    </row>
    <row r="63" spans="1:5" x14ac:dyDescent="0.25">
      <c r="A63" s="61" t="s">
        <v>106</v>
      </c>
      <c r="B63" s="61" t="s">
        <v>41</v>
      </c>
      <c r="C63" s="60">
        <v>24281100.420000002</v>
      </c>
      <c r="D63" s="61" t="s">
        <v>107</v>
      </c>
      <c r="E63" s="61" t="s">
        <v>4</v>
      </c>
    </row>
    <row r="64" spans="1:5" x14ac:dyDescent="0.25">
      <c r="A64" s="61" t="s">
        <v>106</v>
      </c>
      <c r="B64" s="61" t="s">
        <v>39</v>
      </c>
      <c r="C64" s="60">
        <v>22865932.085000001</v>
      </c>
      <c r="D64" s="61" t="s">
        <v>106</v>
      </c>
      <c r="E64" s="61" t="s">
        <v>15</v>
      </c>
    </row>
    <row r="65" spans="1:5" x14ac:dyDescent="0.25">
      <c r="A65" s="61" t="s">
        <v>106</v>
      </c>
      <c r="B65" s="61" t="s">
        <v>44</v>
      </c>
      <c r="C65" s="60">
        <v>22005006.9859</v>
      </c>
      <c r="D65" s="61" t="s">
        <v>107</v>
      </c>
      <c r="E65" s="61" t="s">
        <v>1</v>
      </c>
    </row>
    <row r="66" spans="1:5" x14ac:dyDescent="0.25">
      <c r="A66" s="61" t="s">
        <v>106</v>
      </c>
      <c r="B66" s="61" t="s">
        <v>44</v>
      </c>
      <c r="C66" s="60">
        <v>21998897.972399998</v>
      </c>
      <c r="D66" s="61" t="s">
        <v>107</v>
      </c>
      <c r="E66" s="61" t="s">
        <v>4</v>
      </c>
    </row>
    <row r="67" spans="1:5" x14ac:dyDescent="0.25">
      <c r="A67" s="61" t="s">
        <v>106</v>
      </c>
      <c r="B67" s="61" t="s">
        <v>41</v>
      </c>
      <c r="C67" s="60">
        <v>21625935.489100002</v>
      </c>
      <c r="D67" s="61" t="s">
        <v>107</v>
      </c>
      <c r="E67" s="61" t="s">
        <v>4</v>
      </c>
    </row>
    <row r="68" spans="1:5" x14ac:dyDescent="0.25">
      <c r="A68" s="61" t="s">
        <v>106</v>
      </c>
      <c r="B68" s="61" t="s">
        <v>41</v>
      </c>
      <c r="C68" s="60">
        <v>21055149.9318</v>
      </c>
      <c r="D68" s="61" t="s">
        <v>107</v>
      </c>
      <c r="E68" s="61" t="s">
        <v>4</v>
      </c>
    </row>
    <row r="69" spans="1:5" x14ac:dyDescent="0.25">
      <c r="A69" s="61" t="s">
        <v>106</v>
      </c>
      <c r="B69" s="61" t="s">
        <v>41</v>
      </c>
      <c r="C69" s="60">
        <v>20864714.719999999</v>
      </c>
      <c r="D69" s="61" t="s">
        <v>107</v>
      </c>
      <c r="E69" s="61" t="s">
        <v>4</v>
      </c>
    </row>
    <row r="70" spans="1:5" x14ac:dyDescent="0.25">
      <c r="A70" s="61" t="s">
        <v>106</v>
      </c>
      <c r="B70" s="61" t="s">
        <v>41</v>
      </c>
      <c r="C70" s="60">
        <v>20692111.863699999</v>
      </c>
      <c r="D70" s="61" t="s">
        <v>107</v>
      </c>
      <c r="E70" s="61" t="s">
        <v>4</v>
      </c>
    </row>
    <row r="71" spans="1:5" x14ac:dyDescent="0.25">
      <c r="A71" s="61" t="s">
        <v>106</v>
      </c>
      <c r="B71" s="61" t="s">
        <v>44</v>
      </c>
      <c r="C71" s="60">
        <v>20299733.7454</v>
      </c>
      <c r="D71" s="61" t="s">
        <v>107</v>
      </c>
      <c r="E71" s="61" t="s">
        <v>14</v>
      </c>
    </row>
    <row r="72" spans="1:5" x14ac:dyDescent="0.25">
      <c r="A72" s="61" t="s">
        <v>106</v>
      </c>
      <c r="B72" s="61" t="s">
        <v>41</v>
      </c>
      <c r="C72" s="60">
        <v>20068737.355599999</v>
      </c>
      <c r="D72" s="61" t="s">
        <v>107</v>
      </c>
      <c r="E72" s="61" t="s">
        <v>6</v>
      </c>
    </row>
    <row r="73" spans="1:5" x14ac:dyDescent="0.25">
      <c r="A73" s="61" t="s">
        <v>106</v>
      </c>
      <c r="B73" s="61" t="s">
        <v>42</v>
      </c>
      <c r="C73" s="60">
        <v>19725727.060400002</v>
      </c>
      <c r="D73" s="61" t="s">
        <v>107</v>
      </c>
      <c r="E73" s="61" t="s">
        <v>4</v>
      </c>
    </row>
    <row r="74" spans="1:5" x14ac:dyDescent="0.25">
      <c r="A74" s="61" t="s">
        <v>106</v>
      </c>
      <c r="B74" s="61" t="s">
        <v>40</v>
      </c>
      <c r="C74" s="60">
        <v>19632300.512200002</v>
      </c>
      <c r="D74" s="61" t="s">
        <v>107</v>
      </c>
      <c r="E74" s="61" t="s">
        <v>2</v>
      </c>
    </row>
    <row r="75" spans="1:5" x14ac:dyDescent="0.25">
      <c r="A75" s="61" t="s">
        <v>106</v>
      </c>
      <c r="B75" s="61" t="s">
        <v>45</v>
      </c>
      <c r="C75" s="60">
        <v>18903445.820099998</v>
      </c>
      <c r="D75" s="61" t="s">
        <v>106</v>
      </c>
      <c r="E75" s="61" t="s">
        <v>2</v>
      </c>
    </row>
    <row r="76" spans="1:5" x14ac:dyDescent="0.25">
      <c r="A76" s="61" t="s">
        <v>106</v>
      </c>
      <c r="B76" s="61" t="s">
        <v>44</v>
      </c>
      <c r="C76" s="60">
        <v>18858351.103799999</v>
      </c>
      <c r="D76" s="61" t="s">
        <v>107</v>
      </c>
      <c r="E76" s="61" t="s">
        <v>4</v>
      </c>
    </row>
    <row r="77" spans="1:5" x14ac:dyDescent="0.25">
      <c r="A77" s="61" t="s">
        <v>106</v>
      </c>
      <c r="B77" s="61" t="s">
        <v>41</v>
      </c>
      <c r="C77" s="60">
        <v>17939087.780099999</v>
      </c>
      <c r="D77" s="61" t="s">
        <v>107</v>
      </c>
      <c r="E77" s="61" t="s">
        <v>2</v>
      </c>
    </row>
    <row r="78" spans="1:5" x14ac:dyDescent="0.25">
      <c r="A78" s="61" t="s">
        <v>106</v>
      </c>
      <c r="B78" s="61" t="s">
        <v>41</v>
      </c>
      <c r="C78" s="60">
        <v>17557137.726599999</v>
      </c>
      <c r="D78" s="61" t="s">
        <v>107</v>
      </c>
      <c r="E78" s="61" t="s">
        <v>6</v>
      </c>
    </row>
    <row r="79" spans="1:5" x14ac:dyDescent="0.25">
      <c r="A79" s="61" t="s">
        <v>106</v>
      </c>
      <c r="B79" s="61" t="s">
        <v>40</v>
      </c>
      <c r="C79" s="60">
        <v>16864251.6283</v>
      </c>
      <c r="D79" s="61" t="s">
        <v>107</v>
      </c>
      <c r="E79" s="61" t="s">
        <v>4</v>
      </c>
    </row>
    <row r="80" spans="1:5" x14ac:dyDescent="0.25">
      <c r="A80" s="61" t="s">
        <v>106</v>
      </c>
      <c r="B80" s="61" t="s">
        <v>40</v>
      </c>
      <c r="C80" s="60">
        <v>16562058.632999999</v>
      </c>
      <c r="D80" s="61" t="s">
        <v>107</v>
      </c>
      <c r="E80" s="61" t="s">
        <v>2</v>
      </c>
    </row>
    <row r="81" spans="1:5" x14ac:dyDescent="0.25">
      <c r="A81" s="61" t="s">
        <v>106</v>
      </c>
      <c r="B81" s="61" t="s">
        <v>44</v>
      </c>
      <c r="C81" s="60">
        <v>16541045.6722</v>
      </c>
      <c r="D81" s="61" t="s">
        <v>106</v>
      </c>
      <c r="E81" s="61" t="s">
        <v>7</v>
      </c>
    </row>
    <row r="82" spans="1:5" x14ac:dyDescent="0.25">
      <c r="A82" s="61" t="s">
        <v>106</v>
      </c>
      <c r="B82" s="61" t="s">
        <v>46</v>
      </c>
      <c r="C82" s="60">
        <v>16060405.4979</v>
      </c>
      <c r="D82" s="61" t="s">
        <v>107</v>
      </c>
      <c r="E82" s="61" t="s">
        <v>9</v>
      </c>
    </row>
    <row r="83" spans="1:5" x14ac:dyDescent="0.25">
      <c r="A83" s="61" t="s">
        <v>106</v>
      </c>
      <c r="B83" s="61" t="s">
        <v>44</v>
      </c>
      <c r="C83" s="60">
        <v>15908224.384400001</v>
      </c>
      <c r="D83" s="61" t="s">
        <v>107</v>
      </c>
      <c r="E83" s="61" t="s">
        <v>14</v>
      </c>
    </row>
    <row r="84" spans="1:5" x14ac:dyDescent="0.25">
      <c r="A84" s="61" t="s">
        <v>106</v>
      </c>
      <c r="B84" s="61" t="s">
        <v>41</v>
      </c>
      <c r="C84" s="60">
        <v>15826703.4153</v>
      </c>
      <c r="D84" s="61" t="s">
        <v>107</v>
      </c>
      <c r="E84" s="61" t="s">
        <v>2</v>
      </c>
    </row>
    <row r="85" spans="1:5" x14ac:dyDescent="0.25">
      <c r="A85" s="61" t="s">
        <v>106</v>
      </c>
      <c r="B85" s="61" t="s">
        <v>41</v>
      </c>
      <c r="C85" s="60">
        <v>15660673.917199999</v>
      </c>
      <c r="D85" s="61" t="s">
        <v>107</v>
      </c>
      <c r="E85" s="61" t="s">
        <v>15</v>
      </c>
    </row>
    <row r="86" spans="1:5" x14ac:dyDescent="0.25">
      <c r="A86" s="61" t="s">
        <v>106</v>
      </c>
      <c r="B86" s="61" t="s">
        <v>41</v>
      </c>
      <c r="C86" s="60">
        <v>15373367.7996</v>
      </c>
      <c r="D86" s="61" t="s">
        <v>107</v>
      </c>
      <c r="E86" s="61" t="s">
        <v>1</v>
      </c>
    </row>
    <row r="87" spans="1:5" x14ac:dyDescent="0.25">
      <c r="A87" s="61" t="s">
        <v>106</v>
      </c>
      <c r="B87" s="61" t="s">
        <v>44</v>
      </c>
      <c r="C87" s="60">
        <v>15282200.7996</v>
      </c>
      <c r="D87" s="61" t="s">
        <v>106</v>
      </c>
      <c r="E87" s="61" t="s">
        <v>15</v>
      </c>
    </row>
    <row r="88" spans="1:5" x14ac:dyDescent="0.25">
      <c r="A88" s="61" t="s">
        <v>106</v>
      </c>
      <c r="B88" s="61" t="s">
        <v>41</v>
      </c>
      <c r="C88" s="60">
        <v>15279845.2936</v>
      </c>
      <c r="D88" s="61" t="s">
        <v>107</v>
      </c>
      <c r="E88" s="61" t="s">
        <v>4</v>
      </c>
    </row>
    <row r="89" spans="1:5" x14ac:dyDescent="0.25">
      <c r="A89" s="61" t="s">
        <v>106</v>
      </c>
      <c r="B89" s="61" t="s">
        <v>41</v>
      </c>
      <c r="C89" s="60">
        <v>15133936.388800001</v>
      </c>
      <c r="D89" s="61" t="s">
        <v>107</v>
      </c>
      <c r="E89" s="61" t="s">
        <v>2</v>
      </c>
    </row>
    <row r="90" spans="1:5" x14ac:dyDescent="0.25">
      <c r="A90" s="61" t="s">
        <v>106</v>
      </c>
      <c r="B90" s="61" t="s">
        <v>46</v>
      </c>
      <c r="C90" s="60">
        <v>15083394.9221</v>
      </c>
      <c r="D90" s="61" t="s">
        <v>106</v>
      </c>
      <c r="E90" s="61" t="s">
        <v>15</v>
      </c>
    </row>
    <row r="91" spans="1:5" x14ac:dyDescent="0.25">
      <c r="A91" s="61" t="s">
        <v>106</v>
      </c>
      <c r="B91" s="61" t="s">
        <v>46</v>
      </c>
      <c r="C91" s="60">
        <v>15016968.655300001</v>
      </c>
      <c r="D91" s="61" t="s">
        <v>107</v>
      </c>
      <c r="E91" s="61" t="s">
        <v>15</v>
      </c>
    </row>
    <row r="92" spans="1:5" x14ac:dyDescent="0.25">
      <c r="A92" s="61" t="s">
        <v>106</v>
      </c>
      <c r="B92" s="61" t="s">
        <v>41</v>
      </c>
      <c r="C92" s="60">
        <v>14925927.060799999</v>
      </c>
      <c r="D92" s="61" t="s">
        <v>106</v>
      </c>
      <c r="E92" s="61" t="s">
        <v>15</v>
      </c>
    </row>
    <row r="93" spans="1:5" x14ac:dyDescent="0.25">
      <c r="A93" s="61" t="s">
        <v>106</v>
      </c>
      <c r="B93" s="61" t="s">
        <v>39</v>
      </c>
      <c r="C93" s="60">
        <v>14585482.8618</v>
      </c>
      <c r="D93" s="61" t="s">
        <v>107</v>
      </c>
      <c r="E93" s="61" t="s">
        <v>2</v>
      </c>
    </row>
    <row r="94" spans="1:5" x14ac:dyDescent="0.25">
      <c r="A94" s="61" t="s">
        <v>106</v>
      </c>
      <c r="B94" s="61" t="s">
        <v>41</v>
      </c>
      <c r="C94" s="60">
        <v>14305103.332599999</v>
      </c>
      <c r="D94" s="61" t="s">
        <v>107</v>
      </c>
      <c r="E94" s="61" t="s">
        <v>15</v>
      </c>
    </row>
    <row r="95" spans="1:5" x14ac:dyDescent="0.25">
      <c r="A95" s="61" t="s">
        <v>106</v>
      </c>
      <c r="B95" s="61" t="s">
        <v>45</v>
      </c>
      <c r="C95" s="60">
        <v>14257078.363700001</v>
      </c>
      <c r="D95" s="61" t="s">
        <v>107</v>
      </c>
      <c r="E95" s="61" t="s">
        <v>2</v>
      </c>
    </row>
    <row r="96" spans="1:5" x14ac:dyDescent="0.25">
      <c r="A96" s="61" t="s">
        <v>106</v>
      </c>
      <c r="B96" s="61" t="s">
        <v>41</v>
      </c>
      <c r="C96" s="60">
        <v>14035635.5591</v>
      </c>
      <c r="D96" s="61" t="s">
        <v>107</v>
      </c>
      <c r="E96" s="61" t="s">
        <v>1</v>
      </c>
    </row>
    <row r="97" spans="1:5" x14ac:dyDescent="0.25">
      <c r="A97" s="61" t="s">
        <v>106</v>
      </c>
      <c r="B97" s="61" t="s">
        <v>41</v>
      </c>
      <c r="C97" s="60">
        <v>14030942.1863</v>
      </c>
      <c r="D97" s="61" t="s">
        <v>106</v>
      </c>
      <c r="E97" s="61" t="s">
        <v>15</v>
      </c>
    </row>
    <row r="98" spans="1:5" x14ac:dyDescent="0.25">
      <c r="A98" s="61" t="s">
        <v>106</v>
      </c>
      <c r="B98" s="61" t="s">
        <v>44</v>
      </c>
      <c r="C98" s="60">
        <v>13760908.173800001</v>
      </c>
      <c r="D98" s="61" t="s">
        <v>107</v>
      </c>
      <c r="E98" s="61" t="s">
        <v>4</v>
      </c>
    </row>
    <row r="99" spans="1:5" x14ac:dyDescent="0.25">
      <c r="A99" s="61" t="s">
        <v>106</v>
      </c>
      <c r="B99" s="61" t="s">
        <v>41</v>
      </c>
      <c r="C99" s="60">
        <v>13614425.952400001</v>
      </c>
      <c r="D99" s="61" t="s">
        <v>107</v>
      </c>
      <c r="E99" s="61" t="s">
        <v>4</v>
      </c>
    </row>
    <row r="100" spans="1:5" x14ac:dyDescent="0.25">
      <c r="A100" s="61" t="s">
        <v>106</v>
      </c>
      <c r="B100" s="61" t="s">
        <v>42</v>
      </c>
      <c r="C100" s="60">
        <v>13587087.223200001</v>
      </c>
      <c r="D100" s="61" t="s">
        <v>107</v>
      </c>
      <c r="E100" s="61" t="s">
        <v>1</v>
      </c>
    </row>
    <row r="101" spans="1:5" x14ac:dyDescent="0.25">
      <c r="A101" s="61" t="s">
        <v>106</v>
      </c>
      <c r="B101" s="61" t="s">
        <v>39</v>
      </c>
      <c r="C101" s="60">
        <v>13465631.9166</v>
      </c>
      <c r="D101" s="61" t="s">
        <v>107</v>
      </c>
      <c r="E101" s="61" t="s">
        <v>2</v>
      </c>
    </row>
    <row r="102" spans="1:5" x14ac:dyDescent="0.25">
      <c r="A102" s="61" t="s">
        <v>106</v>
      </c>
      <c r="B102" s="61" t="s">
        <v>40</v>
      </c>
      <c r="C102" s="60">
        <v>13413352.9265</v>
      </c>
      <c r="D102" s="61" t="s">
        <v>107</v>
      </c>
      <c r="E102" s="61" t="s">
        <v>6</v>
      </c>
    </row>
    <row r="103" spans="1:5" x14ac:dyDescent="0.25">
      <c r="A103" s="61" t="s">
        <v>106</v>
      </c>
      <c r="B103" s="61" t="s">
        <v>41</v>
      </c>
      <c r="C103" s="60">
        <v>13234647.4363</v>
      </c>
      <c r="D103" s="61" t="s">
        <v>107</v>
      </c>
      <c r="E103" s="61" t="s">
        <v>2</v>
      </c>
    </row>
    <row r="104" spans="1:5" x14ac:dyDescent="0.25">
      <c r="A104" s="61" t="s">
        <v>106</v>
      </c>
      <c r="B104" s="61" t="s">
        <v>40</v>
      </c>
      <c r="C104" s="60">
        <v>12673478.481799999</v>
      </c>
      <c r="D104" s="61" t="s">
        <v>106</v>
      </c>
      <c r="E104" s="61" t="s">
        <v>15</v>
      </c>
    </row>
    <row r="105" spans="1:5" x14ac:dyDescent="0.25">
      <c r="A105" s="61" t="s">
        <v>106</v>
      </c>
      <c r="B105" s="61" t="s">
        <v>41</v>
      </c>
      <c r="C105" s="60">
        <v>12598789.135</v>
      </c>
      <c r="D105" s="61" t="s">
        <v>107</v>
      </c>
      <c r="E105" s="61" t="s">
        <v>4</v>
      </c>
    </row>
    <row r="106" spans="1:5" x14ac:dyDescent="0.25">
      <c r="A106" s="61" t="s">
        <v>106</v>
      </c>
      <c r="B106" s="61" t="s">
        <v>41</v>
      </c>
      <c r="C106" s="60">
        <v>12524781.683499999</v>
      </c>
      <c r="D106" s="61" t="s">
        <v>107</v>
      </c>
      <c r="E106" s="61" t="s">
        <v>2</v>
      </c>
    </row>
    <row r="107" spans="1:5" x14ac:dyDescent="0.25">
      <c r="A107" s="61" t="s">
        <v>106</v>
      </c>
      <c r="B107" s="61" t="s">
        <v>41</v>
      </c>
      <c r="C107" s="60">
        <v>12397845.928400001</v>
      </c>
      <c r="D107" s="61" t="s">
        <v>107</v>
      </c>
      <c r="E107" s="61" t="s">
        <v>6</v>
      </c>
    </row>
    <row r="108" spans="1:5" x14ac:dyDescent="0.25">
      <c r="A108" s="61" t="s">
        <v>106</v>
      </c>
      <c r="B108" s="61" t="s">
        <v>41</v>
      </c>
      <c r="C108" s="60">
        <v>12152803.334799999</v>
      </c>
      <c r="D108" s="61" t="s">
        <v>107</v>
      </c>
      <c r="E108" s="61" t="s">
        <v>15</v>
      </c>
    </row>
    <row r="109" spans="1:5" x14ac:dyDescent="0.25">
      <c r="A109" s="61" t="s">
        <v>106</v>
      </c>
      <c r="B109" s="61" t="s">
        <v>42</v>
      </c>
      <c r="C109" s="60">
        <v>12039318.2535</v>
      </c>
      <c r="D109" s="61" t="s">
        <v>107</v>
      </c>
      <c r="E109" s="61" t="s">
        <v>1</v>
      </c>
    </row>
    <row r="110" spans="1:5" x14ac:dyDescent="0.25">
      <c r="A110" s="61" t="s">
        <v>106</v>
      </c>
      <c r="B110" s="61" t="s">
        <v>39</v>
      </c>
      <c r="C110" s="60">
        <v>11936123.4274</v>
      </c>
      <c r="D110" s="61" t="s">
        <v>106</v>
      </c>
      <c r="E110" s="61" t="s">
        <v>15</v>
      </c>
    </row>
    <row r="111" spans="1:5" x14ac:dyDescent="0.25">
      <c r="A111" s="61" t="s">
        <v>106</v>
      </c>
      <c r="B111" s="61" t="s">
        <v>44</v>
      </c>
      <c r="C111" s="60">
        <v>11869227.676999999</v>
      </c>
      <c r="D111" s="61" t="s">
        <v>107</v>
      </c>
      <c r="E111" s="61" t="s">
        <v>2</v>
      </c>
    </row>
    <row r="112" spans="1:5" x14ac:dyDescent="0.25">
      <c r="A112" s="61" t="s">
        <v>106</v>
      </c>
      <c r="B112" s="61" t="s">
        <v>40</v>
      </c>
      <c r="C112" s="60">
        <v>11737208.916300001</v>
      </c>
      <c r="D112" s="61" t="s">
        <v>107</v>
      </c>
      <c r="E112" s="61" t="s">
        <v>1</v>
      </c>
    </row>
    <row r="113" spans="1:5" x14ac:dyDescent="0.25">
      <c r="A113" s="61" t="s">
        <v>106</v>
      </c>
      <c r="B113" s="61" t="s">
        <v>41</v>
      </c>
      <c r="C113" s="60">
        <v>11487999.693399999</v>
      </c>
      <c r="D113" s="61" t="s">
        <v>107</v>
      </c>
      <c r="E113" s="61" t="s">
        <v>4</v>
      </c>
    </row>
    <row r="114" spans="1:5" x14ac:dyDescent="0.25">
      <c r="A114" s="61" t="s">
        <v>106</v>
      </c>
      <c r="B114" s="61" t="s">
        <v>41</v>
      </c>
      <c r="C114" s="60">
        <v>11340625.9231</v>
      </c>
      <c r="D114" s="61" t="s">
        <v>107</v>
      </c>
      <c r="E114" s="61" t="s">
        <v>4</v>
      </c>
    </row>
    <row r="115" spans="1:5" x14ac:dyDescent="0.25">
      <c r="A115" s="61" t="s">
        <v>106</v>
      </c>
      <c r="B115" s="61" t="s">
        <v>41</v>
      </c>
      <c r="C115" s="60">
        <v>11134279.1808</v>
      </c>
      <c r="D115" s="61" t="s">
        <v>107</v>
      </c>
      <c r="E115" s="61" t="s">
        <v>4</v>
      </c>
    </row>
    <row r="116" spans="1:5" x14ac:dyDescent="0.25">
      <c r="A116" s="61" t="s">
        <v>106</v>
      </c>
      <c r="B116" s="61" t="s">
        <v>40</v>
      </c>
      <c r="C116" s="60">
        <v>11127551.5331</v>
      </c>
      <c r="D116" s="61" t="s">
        <v>107</v>
      </c>
      <c r="E116" s="61" t="s">
        <v>4</v>
      </c>
    </row>
    <row r="117" spans="1:5" x14ac:dyDescent="0.25">
      <c r="A117" s="61" t="s">
        <v>106</v>
      </c>
      <c r="B117" s="61" t="s">
        <v>39</v>
      </c>
      <c r="C117" s="60">
        <v>11070153.3302</v>
      </c>
      <c r="D117" s="61" t="s">
        <v>107</v>
      </c>
      <c r="E117" s="61" t="s">
        <v>2</v>
      </c>
    </row>
    <row r="118" spans="1:5" x14ac:dyDescent="0.25">
      <c r="A118" s="61" t="s">
        <v>106</v>
      </c>
      <c r="B118" s="61" t="s">
        <v>44</v>
      </c>
      <c r="C118" s="60">
        <v>10746682.0277</v>
      </c>
      <c r="D118" s="61" t="s">
        <v>107</v>
      </c>
      <c r="E118" s="61" t="s">
        <v>2</v>
      </c>
    </row>
    <row r="119" spans="1:5" x14ac:dyDescent="0.25">
      <c r="A119" s="61" t="s">
        <v>106</v>
      </c>
      <c r="B119" s="61" t="s">
        <v>41</v>
      </c>
      <c r="C119" s="60">
        <v>10657012.9596</v>
      </c>
      <c r="D119" s="61" t="s">
        <v>106</v>
      </c>
      <c r="E119" s="61" t="s">
        <v>15</v>
      </c>
    </row>
    <row r="120" spans="1:5" x14ac:dyDescent="0.25">
      <c r="A120" s="61" t="s">
        <v>106</v>
      </c>
      <c r="B120" s="61" t="s">
        <v>44</v>
      </c>
      <c r="C120" s="60">
        <v>10620369.0272</v>
      </c>
      <c r="D120" s="61" t="s">
        <v>107</v>
      </c>
      <c r="E120" s="61" t="s">
        <v>15</v>
      </c>
    </row>
    <row r="121" spans="1:5" x14ac:dyDescent="0.25">
      <c r="A121" s="61" t="s">
        <v>106</v>
      </c>
      <c r="B121" s="61" t="s">
        <v>39</v>
      </c>
      <c r="C121" s="60">
        <v>10611682.162699999</v>
      </c>
      <c r="D121" s="61" t="s">
        <v>107</v>
      </c>
      <c r="E121" s="61" t="s">
        <v>2</v>
      </c>
    </row>
    <row r="122" spans="1:5" x14ac:dyDescent="0.25">
      <c r="A122" s="61" t="s">
        <v>106</v>
      </c>
      <c r="B122" s="61" t="s">
        <v>45</v>
      </c>
      <c r="C122" s="60">
        <v>10508423.599199999</v>
      </c>
      <c r="D122" s="61" t="s">
        <v>107</v>
      </c>
      <c r="E122" s="61" t="s">
        <v>1</v>
      </c>
    </row>
    <row r="123" spans="1:5" x14ac:dyDescent="0.25">
      <c r="A123" s="61" t="s">
        <v>106</v>
      </c>
      <c r="B123" s="61" t="s">
        <v>44</v>
      </c>
      <c r="C123" s="60">
        <v>10195371.7819</v>
      </c>
      <c r="D123" s="61" t="s">
        <v>107</v>
      </c>
      <c r="E123" s="61" t="s">
        <v>15</v>
      </c>
    </row>
    <row r="124" spans="1:5" x14ac:dyDescent="0.25">
      <c r="A124" s="61" t="s">
        <v>106</v>
      </c>
      <c r="B124" s="61" t="s">
        <v>45</v>
      </c>
      <c r="C124" s="60">
        <v>10193007.730900001</v>
      </c>
      <c r="D124" s="61" t="s">
        <v>106</v>
      </c>
      <c r="E124" s="61" t="s">
        <v>4</v>
      </c>
    </row>
    <row r="125" spans="1:5" x14ac:dyDescent="0.25">
      <c r="A125" s="61" t="s">
        <v>106</v>
      </c>
      <c r="B125" s="61" t="s">
        <v>47</v>
      </c>
      <c r="C125" s="60">
        <v>10134916.0153</v>
      </c>
      <c r="D125" s="61" t="s">
        <v>106</v>
      </c>
      <c r="E125" s="61" t="s">
        <v>0</v>
      </c>
    </row>
    <row r="126" spans="1:5" x14ac:dyDescent="0.25">
      <c r="A126" s="61" t="s">
        <v>106</v>
      </c>
      <c r="B126" s="61" t="s">
        <v>40</v>
      </c>
      <c r="C126" s="60">
        <v>9705856.4330100007</v>
      </c>
      <c r="D126" s="61" t="s">
        <v>107</v>
      </c>
      <c r="E126" s="61" t="s">
        <v>2</v>
      </c>
    </row>
    <row r="127" spans="1:5" x14ac:dyDescent="0.25">
      <c r="A127" s="61" t="s">
        <v>106</v>
      </c>
      <c r="B127" s="61" t="s">
        <v>40</v>
      </c>
      <c r="C127" s="60">
        <v>9635060.6986299995</v>
      </c>
      <c r="D127" s="61" t="s">
        <v>106</v>
      </c>
      <c r="E127" s="61" t="s">
        <v>15</v>
      </c>
    </row>
    <row r="128" spans="1:5" x14ac:dyDescent="0.25">
      <c r="A128" s="61" t="s">
        <v>106</v>
      </c>
      <c r="B128" s="61" t="s">
        <v>41</v>
      </c>
      <c r="C128" s="60">
        <v>9460341.1929000001</v>
      </c>
      <c r="D128" s="61" t="s">
        <v>107</v>
      </c>
      <c r="E128" s="61" t="s">
        <v>4</v>
      </c>
    </row>
    <row r="129" spans="1:5" x14ac:dyDescent="0.25">
      <c r="A129" s="61" t="s">
        <v>106</v>
      </c>
      <c r="B129" s="61" t="s">
        <v>44</v>
      </c>
      <c r="C129" s="60">
        <v>9459572.0152199995</v>
      </c>
      <c r="D129" s="61" t="s">
        <v>107</v>
      </c>
      <c r="E129" s="61" t="s">
        <v>4</v>
      </c>
    </row>
    <row r="130" spans="1:5" x14ac:dyDescent="0.25">
      <c r="A130" s="61" t="s">
        <v>106</v>
      </c>
      <c r="B130" s="61" t="s">
        <v>40</v>
      </c>
      <c r="C130" s="60">
        <v>9235930.7399400007</v>
      </c>
      <c r="D130" s="61" t="s">
        <v>107</v>
      </c>
      <c r="E130" s="61" t="s">
        <v>2</v>
      </c>
    </row>
    <row r="131" spans="1:5" x14ac:dyDescent="0.25">
      <c r="A131" s="61" t="s">
        <v>106</v>
      </c>
      <c r="B131" s="61" t="s">
        <v>40</v>
      </c>
      <c r="C131" s="60">
        <v>9223269.5011500008</v>
      </c>
      <c r="D131" s="61" t="s">
        <v>107</v>
      </c>
      <c r="E131" s="61" t="s">
        <v>4</v>
      </c>
    </row>
    <row r="132" spans="1:5" x14ac:dyDescent="0.25">
      <c r="A132" s="61" t="s">
        <v>106</v>
      </c>
      <c r="B132" s="61" t="s">
        <v>41</v>
      </c>
      <c r="C132" s="60">
        <v>9203495.1338299997</v>
      </c>
      <c r="D132" s="61" t="s">
        <v>107</v>
      </c>
      <c r="E132" s="61" t="s">
        <v>2</v>
      </c>
    </row>
    <row r="133" spans="1:5" x14ac:dyDescent="0.25">
      <c r="A133" s="61" t="s">
        <v>106</v>
      </c>
      <c r="B133" s="61" t="s">
        <v>40</v>
      </c>
      <c r="C133" s="60">
        <v>9131938.3376700003</v>
      </c>
      <c r="D133" s="61" t="s">
        <v>107</v>
      </c>
      <c r="E133" s="61" t="s">
        <v>1</v>
      </c>
    </row>
    <row r="134" spans="1:5" x14ac:dyDescent="0.25">
      <c r="A134" s="61" t="s">
        <v>106</v>
      </c>
      <c r="B134" s="61" t="s">
        <v>39</v>
      </c>
      <c r="C134" s="60">
        <v>9104269.5918400008</v>
      </c>
      <c r="D134" s="61" t="s">
        <v>107</v>
      </c>
      <c r="E134" s="61" t="s">
        <v>4</v>
      </c>
    </row>
    <row r="135" spans="1:5" x14ac:dyDescent="0.25">
      <c r="A135" s="61" t="s">
        <v>106</v>
      </c>
      <c r="B135" s="61" t="s">
        <v>46</v>
      </c>
      <c r="C135" s="60">
        <v>9103472.5100999996</v>
      </c>
      <c r="D135" s="61" t="s">
        <v>107</v>
      </c>
      <c r="E135" s="61" t="s">
        <v>0</v>
      </c>
    </row>
    <row r="136" spans="1:5" x14ac:dyDescent="0.25">
      <c r="A136" s="61" t="s">
        <v>106</v>
      </c>
      <c r="B136" s="61" t="s">
        <v>39</v>
      </c>
      <c r="C136" s="60">
        <v>9033584.9838200007</v>
      </c>
      <c r="D136" s="61" t="s">
        <v>107</v>
      </c>
      <c r="E136" s="61" t="s">
        <v>6</v>
      </c>
    </row>
    <row r="137" spans="1:5" x14ac:dyDescent="0.25">
      <c r="A137" s="61" t="s">
        <v>106</v>
      </c>
      <c r="B137" s="61" t="s">
        <v>47</v>
      </c>
      <c r="C137" s="60">
        <v>8855490.8444100004</v>
      </c>
      <c r="D137" s="61" t="s">
        <v>106</v>
      </c>
      <c r="E137" s="61" t="s">
        <v>15</v>
      </c>
    </row>
    <row r="138" spans="1:5" x14ac:dyDescent="0.25">
      <c r="A138" s="61" t="s">
        <v>106</v>
      </c>
      <c r="B138" s="61" t="s">
        <v>42</v>
      </c>
      <c r="C138" s="60">
        <v>8843409.1461299993</v>
      </c>
      <c r="D138" s="61" t="s">
        <v>107</v>
      </c>
      <c r="E138" s="61" t="s">
        <v>4</v>
      </c>
    </row>
    <row r="139" spans="1:5" x14ac:dyDescent="0.25">
      <c r="A139" s="61" t="s">
        <v>106</v>
      </c>
      <c r="B139" s="61" t="s">
        <v>45</v>
      </c>
      <c r="C139" s="60">
        <v>8811581.0050300006</v>
      </c>
      <c r="D139" s="61" t="s">
        <v>106</v>
      </c>
      <c r="E139" s="61" t="s">
        <v>2</v>
      </c>
    </row>
    <row r="140" spans="1:5" x14ac:dyDescent="0.25">
      <c r="A140" s="61" t="s">
        <v>106</v>
      </c>
      <c r="B140" s="61" t="s">
        <v>41</v>
      </c>
      <c r="C140" s="60">
        <v>8654310.38466</v>
      </c>
      <c r="D140" s="61" t="s">
        <v>107</v>
      </c>
      <c r="E140" s="61" t="s">
        <v>12</v>
      </c>
    </row>
    <row r="141" spans="1:5" x14ac:dyDescent="0.25">
      <c r="A141" s="61" t="s">
        <v>106</v>
      </c>
      <c r="B141" s="61" t="s">
        <v>44</v>
      </c>
      <c r="C141" s="60">
        <v>8591391.4852200001</v>
      </c>
      <c r="D141" s="61" t="s">
        <v>107</v>
      </c>
      <c r="E141" s="61" t="s">
        <v>15</v>
      </c>
    </row>
    <row r="142" spans="1:5" x14ac:dyDescent="0.25">
      <c r="A142" s="61" t="s">
        <v>106</v>
      </c>
      <c r="B142" s="61" t="s">
        <v>40</v>
      </c>
      <c r="C142" s="60">
        <v>8528276.0385299996</v>
      </c>
      <c r="D142" s="61" t="s">
        <v>107</v>
      </c>
      <c r="E142" s="61" t="s">
        <v>2</v>
      </c>
    </row>
    <row r="143" spans="1:5" x14ac:dyDescent="0.25">
      <c r="A143" s="61" t="s">
        <v>106</v>
      </c>
      <c r="B143" s="61" t="s">
        <v>41</v>
      </c>
      <c r="C143" s="60">
        <v>8438483.3598100003</v>
      </c>
      <c r="D143" s="61" t="s">
        <v>107</v>
      </c>
      <c r="E143" s="61" t="s">
        <v>4</v>
      </c>
    </row>
    <row r="144" spans="1:5" x14ac:dyDescent="0.25">
      <c r="A144" s="61" t="s">
        <v>106</v>
      </c>
      <c r="B144" s="61" t="s">
        <v>41</v>
      </c>
      <c r="C144" s="60">
        <v>8379381.4856000002</v>
      </c>
      <c r="D144" s="61" t="s">
        <v>107</v>
      </c>
      <c r="E144" s="61" t="s">
        <v>4</v>
      </c>
    </row>
    <row r="145" spans="1:5" x14ac:dyDescent="0.25">
      <c r="A145" s="61" t="s">
        <v>106</v>
      </c>
      <c r="B145" s="61" t="s">
        <v>39</v>
      </c>
      <c r="C145" s="60">
        <v>8357384.4593700003</v>
      </c>
      <c r="D145" s="61" t="s">
        <v>107</v>
      </c>
      <c r="E145" s="61" t="s">
        <v>1</v>
      </c>
    </row>
    <row r="146" spans="1:5" x14ac:dyDescent="0.25">
      <c r="A146" s="61" t="s">
        <v>106</v>
      </c>
      <c r="B146" s="61" t="s">
        <v>44</v>
      </c>
      <c r="C146" s="60">
        <v>8330106.3020599997</v>
      </c>
      <c r="D146" s="61" t="s">
        <v>107</v>
      </c>
      <c r="E146" s="61" t="s">
        <v>4</v>
      </c>
    </row>
    <row r="147" spans="1:5" x14ac:dyDescent="0.25">
      <c r="A147" s="61" t="s">
        <v>106</v>
      </c>
      <c r="B147" s="61" t="s">
        <v>41</v>
      </c>
      <c r="C147" s="60">
        <v>8313107.1480299998</v>
      </c>
      <c r="D147" s="61" t="s">
        <v>107</v>
      </c>
      <c r="E147" s="61" t="s">
        <v>4</v>
      </c>
    </row>
    <row r="148" spans="1:5" x14ac:dyDescent="0.25">
      <c r="A148" s="61" t="s">
        <v>106</v>
      </c>
      <c r="B148" s="61" t="s">
        <v>43</v>
      </c>
      <c r="C148" s="60">
        <v>8255525.1882100003</v>
      </c>
      <c r="D148" s="61" t="s">
        <v>107</v>
      </c>
      <c r="E148" s="61" t="s">
        <v>0</v>
      </c>
    </row>
    <row r="149" spans="1:5" x14ac:dyDescent="0.25">
      <c r="A149" s="61" t="s">
        <v>106</v>
      </c>
      <c r="B149" s="61" t="s">
        <v>44</v>
      </c>
      <c r="C149" s="60">
        <v>8128174.3956899997</v>
      </c>
      <c r="D149" s="61" t="s">
        <v>107</v>
      </c>
      <c r="E149" s="61" t="s">
        <v>12</v>
      </c>
    </row>
    <row r="150" spans="1:5" x14ac:dyDescent="0.25">
      <c r="A150" s="61" t="s">
        <v>106</v>
      </c>
      <c r="B150" s="61" t="s">
        <v>42</v>
      </c>
      <c r="C150" s="60">
        <v>7976412.63576</v>
      </c>
      <c r="D150" s="61" t="s">
        <v>107</v>
      </c>
      <c r="E150" s="61" t="s">
        <v>1</v>
      </c>
    </row>
    <row r="151" spans="1:5" x14ac:dyDescent="0.25">
      <c r="A151" s="61" t="s">
        <v>106</v>
      </c>
      <c r="B151" s="61" t="s">
        <v>41</v>
      </c>
      <c r="C151" s="60">
        <v>7940137.1100700004</v>
      </c>
      <c r="D151" s="61" t="s">
        <v>107</v>
      </c>
      <c r="E151" s="61" t="s">
        <v>4</v>
      </c>
    </row>
    <row r="152" spans="1:5" x14ac:dyDescent="0.25">
      <c r="A152" s="61" t="s">
        <v>106</v>
      </c>
      <c r="B152" s="61" t="s">
        <v>44</v>
      </c>
      <c r="C152" s="60">
        <v>7906641.9003299996</v>
      </c>
      <c r="D152" s="61" t="s">
        <v>107</v>
      </c>
      <c r="E152" s="61" t="s">
        <v>2</v>
      </c>
    </row>
    <row r="153" spans="1:5" x14ac:dyDescent="0.25">
      <c r="A153" s="61" t="s">
        <v>106</v>
      </c>
      <c r="B153" s="61" t="s">
        <v>41</v>
      </c>
      <c r="C153" s="60">
        <v>7899476.8428400001</v>
      </c>
      <c r="D153" s="61" t="s">
        <v>107</v>
      </c>
      <c r="E153" s="61" t="s">
        <v>2</v>
      </c>
    </row>
    <row r="154" spans="1:5" x14ac:dyDescent="0.25">
      <c r="A154" s="61" t="s">
        <v>106</v>
      </c>
      <c r="B154" s="61" t="s">
        <v>47</v>
      </c>
      <c r="C154" s="60">
        <v>7887931.5766000003</v>
      </c>
      <c r="D154" s="61" t="s">
        <v>106</v>
      </c>
      <c r="E154" s="61" t="s">
        <v>6</v>
      </c>
    </row>
    <row r="155" spans="1:5" x14ac:dyDescent="0.25">
      <c r="A155" s="61" t="s">
        <v>106</v>
      </c>
      <c r="B155" s="61" t="s">
        <v>45</v>
      </c>
      <c r="C155" s="60">
        <v>7866182.7280099997</v>
      </c>
      <c r="D155" s="61" t="s">
        <v>106</v>
      </c>
      <c r="E155" s="61" t="s">
        <v>0</v>
      </c>
    </row>
    <row r="156" spans="1:5" x14ac:dyDescent="0.25">
      <c r="A156" s="61" t="s">
        <v>106</v>
      </c>
      <c r="B156" s="61" t="s">
        <v>40</v>
      </c>
      <c r="C156" s="60">
        <v>7860326.7375100004</v>
      </c>
      <c r="D156" s="61" t="s">
        <v>107</v>
      </c>
      <c r="E156" s="61" t="s">
        <v>4</v>
      </c>
    </row>
    <row r="157" spans="1:5" x14ac:dyDescent="0.25">
      <c r="A157" s="61" t="s">
        <v>106</v>
      </c>
      <c r="B157" s="61" t="s">
        <v>39</v>
      </c>
      <c r="C157" s="60">
        <v>7831155.8790199999</v>
      </c>
      <c r="D157" s="61" t="s">
        <v>107</v>
      </c>
      <c r="E157" s="61" t="s">
        <v>6</v>
      </c>
    </row>
    <row r="158" spans="1:5" x14ac:dyDescent="0.25">
      <c r="A158" s="61" t="s">
        <v>106</v>
      </c>
      <c r="B158" s="61" t="s">
        <v>45</v>
      </c>
      <c r="C158" s="60">
        <v>7627427.2825499997</v>
      </c>
      <c r="D158" s="61" t="s">
        <v>106</v>
      </c>
      <c r="E158" s="61" t="s">
        <v>2</v>
      </c>
    </row>
    <row r="159" spans="1:5" x14ac:dyDescent="0.25">
      <c r="A159" s="61" t="s">
        <v>106</v>
      </c>
      <c r="B159" s="61" t="s">
        <v>46</v>
      </c>
      <c r="C159" s="60">
        <v>7625535.0902100001</v>
      </c>
      <c r="D159" s="61" t="s">
        <v>106</v>
      </c>
      <c r="E159" s="61" t="s">
        <v>0</v>
      </c>
    </row>
    <row r="160" spans="1:5" x14ac:dyDescent="0.25">
      <c r="A160" s="61" t="s">
        <v>106</v>
      </c>
      <c r="B160" s="61" t="s">
        <v>41</v>
      </c>
      <c r="C160" s="60">
        <v>7391106.5848899996</v>
      </c>
      <c r="D160" s="61" t="s">
        <v>107</v>
      </c>
      <c r="E160" s="61" t="s">
        <v>4</v>
      </c>
    </row>
    <row r="161" spans="1:5" x14ac:dyDescent="0.25">
      <c r="A161" s="61" t="s">
        <v>106</v>
      </c>
      <c r="B161" s="61" t="s">
        <v>41</v>
      </c>
      <c r="C161" s="60">
        <v>7361903.0212399997</v>
      </c>
      <c r="D161" s="61" t="s">
        <v>107</v>
      </c>
      <c r="E161" s="61" t="s">
        <v>4</v>
      </c>
    </row>
    <row r="162" spans="1:5" x14ac:dyDescent="0.25">
      <c r="A162" s="61" t="s">
        <v>106</v>
      </c>
      <c r="B162" s="61" t="s">
        <v>41</v>
      </c>
      <c r="C162" s="60">
        <v>7270463.6296600001</v>
      </c>
      <c r="D162" s="61" t="s">
        <v>106</v>
      </c>
      <c r="E162" s="61" t="s">
        <v>15</v>
      </c>
    </row>
    <row r="163" spans="1:5" x14ac:dyDescent="0.25">
      <c r="A163" s="61" t="s">
        <v>106</v>
      </c>
      <c r="B163" s="61" t="s">
        <v>44</v>
      </c>
      <c r="C163" s="60">
        <v>7237624.1181699997</v>
      </c>
      <c r="D163" s="61" t="s">
        <v>107</v>
      </c>
      <c r="E163" s="61" t="s">
        <v>14</v>
      </c>
    </row>
    <row r="164" spans="1:5" x14ac:dyDescent="0.25">
      <c r="A164" s="61" t="s">
        <v>106</v>
      </c>
      <c r="B164" s="61" t="s">
        <v>40</v>
      </c>
      <c r="C164" s="60">
        <v>7201837.7470899997</v>
      </c>
      <c r="D164" s="61" t="s">
        <v>107</v>
      </c>
      <c r="E164" s="61" t="s">
        <v>2</v>
      </c>
    </row>
    <row r="165" spans="1:5" x14ac:dyDescent="0.25">
      <c r="A165" s="61" t="s">
        <v>106</v>
      </c>
      <c r="B165" s="61" t="s">
        <v>46</v>
      </c>
      <c r="C165" s="60">
        <v>7184253.34803</v>
      </c>
      <c r="D165" s="61" t="s">
        <v>107</v>
      </c>
      <c r="E165" s="61" t="s">
        <v>7</v>
      </c>
    </row>
    <row r="166" spans="1:5" x14ac:dyDescent="0.25">
      <c r="A166" s="61" t="s">
        <v>106</v>
      </c>
      <c r="B166" s="61" t="s">
        <v>40</v>
      </c>
      <c r="C166" s="60">
        <v>7096471.2025600001</v>
      </c>
      <c r="D166" s="61" t="s">
        <v>107</v>
      </c>
      <c r="E166" s="61" t="s">
        <v>1</v>
      </c>
    </row>
    <row r="167" spans="1:5" x14ac:dyDescent="0.25">
      <c r="A167" s="61" t="s">
        <v>106</v>
      </c>
      <c r="B167" s="61" t="s">
        <v>44</v>
      </c>
      <c r="C167" s="60">
        <v>7037334.4829799999</v>
      </c>
      <c r="D167" s="61" t="s">
        <v>107</v>
      </c>
      <c r="E167" s="61" t="s">
        <v>2</v>
      </c>
    </row>
    <row r="168" spans="1:5" x14ac:dyDescent="0.25">
      <c r="A168" s="61" t="s">
        <v>106</v>
      </c>
      <c r="B168" s="61" t="s">
        <v>42</v>
      </c>
      <c r="C168" s="60">
        <v>6984094.3216199996</v>
      </c>
      <c r="D168" s="61" t="s">
        <v>107</v>
      </c>
      <c r="E168" s="61" t="s">
        <v>4</v>
      </c>
    </row>
    <row r="169" spans="1:5" x14ac:dyDescent="0.25">
      <c r="A169" s="61" t="s">
        <v>106</v>
      </c>
      <c r="B169" s="61" t="s">
        <v>40</v>
      </c>
      <c r="C169" s="60">
        <v>6939235.7300300002</v>
      </c>
      <c r="D169" s="61" t="s">
        <v>107</v>
      </c>
      <c r="E169" s="61" t="s">
        <v>2</v>
      </c>
    </row>
    <row r="170" spans="1:5" x14ac:dyDescent="0.25">
      <c r="A170" s="61" t="s">
        <v>106</v>
      </c>
      <c r="B170" s="61" t="s">
        <v>41</v>
      </c>
      <c r="C170" s="60">
        <v>6849330.3413300002</v>
      </c>
      <c r="D170" s="61" t="s">
        <v>107</v>
      </c>
      <c r="E170" s="61" t="s">
        <v>6</v>
      </c>
    </row>
    <row r="171" spans="1:5" x14ac:dyDescent="0.25">
      <c r="A171" s="61" t="s">
        <v>106</v>
      </c>
      <c r="B171" s="61" t="s">
        <v>44</v>
      </c>
      <c r="C171" s="60">
        <v>6818285.4062599996</v>
      </c>
      <c r="D171" s="61" t="s">
        <v>107</v>
      </c>
      <c r="E171" s="61" t="s">
        <v>2</v>
      </c>
    </row>
    <row r="172" spans="1:5" x14ac:dyDescent="0.25">
      <c r="A172" s="61" t="s">
        <v>106</v>
      </c>
      <c r="B172" s="61" t="s">
        <v>41</v>
      </c>
      <c r="C172" s="60">
        <v>6682592.3918300001</v>
      </c>
      <c r="D172" s="61" t="s">
        <v>107</v>
      </c>
      <c r="E172" s="61" t="s">
        <v>4</v>
      </c>
    </row>
    <row r="173" spans="1:5" x14ac:dyDescent="0.25">
      <c r="A173" s="61" t="s">
        <v>106</v>
      </c>
      <c r="B173" s="61" t="s">
        <v>40</v>
      </c>
      <c r="C173" s="60">
        <v>6677370.3872300005</v>
      </c>
      <c r="D173" s="61" t="s">
        <v>107</v>
      </c>
      <c r="E173" s="61" t="s">
        <v>1</v>
      </c>
    </row>
    <row r="174" spans="1:5" x14ac:dyDescent="0.25">
      <c r="A174" s="61" t="s">
        <v>106</v>
      </c>
      <c r="B174" s="61" t="s">
        <v>41</v>
      </c>
      <c r="C174" s="60">
        <v>6661463.4502100004</v>
      </c>
      <c r="D174" s="61" t="s">
        <v>107</v>
      </c>
      <c r="E174" s="61" t="s">
        <v>2</v>
      </c>
    </row>
    <row r="175" spans="1:5" x14ac:dyDescent="0.25">
      <c r="A175" s="61" t="s">
        <v>106</v>
      </c>
      <c r="B175" s="61" t="s">
        <v>40</v>
      </c>
      <c r="C175" s="60">
        <v>6497582.3486700002</v>
      </c>
      <c r="D175" s="61" t="s">
        <v>107</v>
      </c>
      <c r="E175" s="61" t="s">
        <v>4</v>
      </c>
    </row>
    <row r="176" spans="1:5" x14ac:dyDescent="0.25">
      <c r="A176" s="61" t="s">
        <v>106</v>
      </c>
      <c r="B176" s="61" t="s">
        <v>47</v>
      </c>
      <c r="C176" s="60">
        <v>6468018.7777500004</v>
      </c>
      <c r="D176" s="61" t="s">
        <v>106</v>
      </c>
      <c r="E176" s="61" t="s">
        <v>0</v>
      </c>
    </row>
    <row r="177" spans="1:5" x14ac:dyDescent="0.25">
      <c r="A177" s="61" t="s">
        <v>106</v>
      </c>
      <c r="B177" s="61" t="s">
        <v>41</v>
      </c>
      <c r="C177" s="60">
        <v>6385287.9935299996</v>
      </c>
      <c r="D177" s="61" t="s">
        <v>107</v>
      </c>
      <c r="E177" s="61" t="s">
        <v>4</v>
      </c>
    </row>
    <row r="178" spans="1:5" x14ac:dyDescent="0.25">
      <c r="A178" s="61" t="s">
        <v>106</v>
      </c>
      <c r="B178" s="61" t="s">
        <v>45</v>
      </c>
      <c r="C178" s="60">
        <v>6368777.6868599998</v>
      </c>
      <c r="D178" s="61" t="s">
        <v>106</v>
      </c>
      <c r="E178" s="61" t="s">
        <v>4</v>
      </c>
    </row>
    <row r="179" spans="1:5" x14ac:dyDescent="0.25">
      <c r="A179" s="61" t="s">
        <v>106</v>
      </c>
      <c r="B179" s="61" t="s">
        <v>40</v>
      </c>
      <c r="C179" s="60">
        <v>6288524.2203900004</v>
      </c>
      <c r="D179" s="61" t="s">
        <v>107</v>
      </c>
      <c r="E179" s="61" t="s">
        <v>6</v>
      </c>
    </row>
    <row r="180" spans="1:5" x14ac:dyDescent="0.25">
      <c r="A180" s="61" t="s">
        <v>106</v>
      </c>
      <c r="B180" s="61" t="s">
        <v>40</v>
      </c>
      <c r="C180" s="60">
        <v>6274926.4495700002</v>
      </c>
      <c r="D180" s="61" t="s">
        <v>107</v>
      </c>
      <c r="E180" s="61" t="s">
        <v>4</v>
      </c>
    </row>
    <row r="181" spans="1:5" x14ac:dyDescent="0.25">
      <c r="A181" s="61" t="s">
        <v>106</v>
      </c>
      <c r="B181" s="61" t="s">
        <v>39</v>
      </c>
      <c r="C181" s="60">
        <v>6225469.2577200001</v>
      </c>
      <c r="D181" s="61" t="s">
        <v>107</v>
      </c>
      <c r="E181" s="61" t="s">
        <v>6</v>
      </c>
    </row>
    <row r="182" spans="1:5" x14ac:dyDescent="0.25">
      <c r="A182" s="61" t="s">
        <v>106</v>
      </c>
      <c r="B182" s="61" t="s">
        <v>45</v>
      </c>
      <c r="C182" s="60">
        <v>6155147.3704700004</v>
      </c>
      <c r="D182" s="61" t="s">
        <v>107</v>
      </c>
      <c r="E182" s="61" t="s">
        <v>0</v>
      </c>
    </row>
    <row r="183" spans="1:5" x14ac:dyDescent="0.25">
      <c r="A183" s="61" t="s">
        <v>106</v>
      </c>
      <c r="B183" s="61" t="s">
        <v>44</v>
      </c>
      <c r="C183" s="60">
        <v>6119495.3145500002</v>
      </c>
      <c r="D183" s="61" t="s">
        <v>107</v>
      </c>
      <c r="E183" s="61" t="s">
        <v>2</v>
      </c>
    </row>
    <row r="184" spans="1:5" x14ac:dyDescent="0.25">
      <c r="A184" s="61" t="s">
        <v>106</v>
      </c>
      <c r="B184" s="61" t="s">
        <v>44</v>
      </c>
      <c r="C184" s="60">
        <v>6096967.9377699997</v>
      </c>
      <c r="D184" s="61" t="s">
        <v>107</v>
      </c>
      <c r="E184" s="61" t="s">
        <v>14</v>
      </c>
    </row>
    <row r="185" spans="1:5" x14ac:dyDescent="0.25">
      <c r="A185" s="61" t="s">
        <v>106</v>
      </c>
      <c r="B185" s="61" t="s">
        <v>41</v>
      </c>
      <c r="C185" s="60">
        <v>6021557.0588600002</v>
      </c>
      <c r="D185" s="61" t="s">
        <v>107</v>
      </c>
      <c r="E185" s="61" t="s">
        <v>4</v>
      </c>
    </row>
    <row r="186" spans="1:5" x14ac:dyDescent="0.25">
      <c r="A186" s="61" t="s">
        <v>106</v>
      </c>
      <c r="B186" s="61" t="s">
        <v>39</v>
      </c>
      <c r="C186" s="60">
        <v>5966689.09913</v>
      </c>
      <c r="D186" s="61" t="s">
        <v>106</v>
      </c>
      <c r="E186" s="61" t="s">
        <v>15</v>
      </c>
    </row>
    <row r="187" spans="1:5" x14ac:dyDescent="0.25">
      <c r="A187" s="61" t="s">
        <v>106</v>
      </c>
      <c r="B187" s="61" t="s">
        <v>44</v>
      </c>
      <c r="C187" s="60">
        <v>5957279.3973500002</v>
      </c>
      <c r="D187" s="61" t="s">
        <v>107</v>
      </c>
      <c r="E187" s="61" t="s">
        <v>14</v>
      </c>
    </row>
    <row r="188" spans="1:5" x14ac:dyDescent="0.25">
      <c r="A188" s="61" t="s">
        <v>106</v>
      </c>
      <c r="B188" s="61" t="s">
        <v>41</v>
      </c>
      <c r="C188" s="60">
        <v>5954683.9121000003</v>
      </c>
      <c r="D188" s="61" t="s">
        <v>107</v>
      </c>
      <c r="E188" s="61" t="s">
        <v>2</v>
      </c>
    </row>
    <row r="189" spans="1:5" x14ac:dyDescent="0.25">
      <c r="A189" s="61" t="s">
        <v>106</v>
      </c>
      <c r="B189" s="61" t="s">
        <v>40</v>
      </c>
      <c r="C189" s="60">
        <v>5923160.77257</v>
      </c>
      <c r="D189" s="61" t="s">
        <v>107</v>
      </c>
      <c r="E189" s="61" t="s">
        <v>2</v>
      </c>
    </row>
    <row r="190" spans="1:5" x14ac:dyDescent="0.25">
      <c r="A190" s="61" t="s">
        <v>106</v>
      </c>
      <c r="B190" s="61" t="s">
        <v>41</v>
      </c>
      <c r="C190" s="60">
        <v>5903133.1540700002</v>
      </c>
      <c r="D190" s="61" t="s">
        <v>107</v>
      </c>
      <c r="E190" s="61" t="s">
        <v>4</v>
      </c>
    </row>
    <row r="191" spans="1:5" x14ac:dyDescent="0.25">
      <c r="A191" s="61" t="s">
        <v>106</v>
      </c>
      <c r="B191" s="61" t="s">
        <v>45</v>
      </c>
      <c r="C191" s="60">
        <v>5796086.6514499998</v>
      </c>
      <c r="D191" s="61" t="s">
        <v>107</v>
      </c>
      <c r="E191" s="61" t="s">
        <v>15</v>
      </c>
    </row>
    <row r="192" spans="1:5" x14ac:dyDescent="0.25">
      <c r="A192" s="61" t="s">
        <v>106</v>
      </c>
      <c r="B192" s="61" t="s">
        <v>45</v>
      </c>
      <c r="C192" s="60">
        <v>5787077.0890100002</v>
      </c>
      <c r="D192" s="61" t="s">
        <v>107</v>
      </c>
      <c r="E192" s="61" t="s">
        <v>15</v>
      </c>
    </row>
    <row r="193" spans="1:5" x14ac:dyDescent="0.25">
      <c r="A193" s="61" t="s">
        <v>106</v>
      </c>
      <c r="B193" s="61" t="s">
        <v>44</v>
      </c>
      <c r="C193" s="60">
        <v>5727120.6987500004</v>
      </c>
      <c r="D193" s="61" t="s">
        <v>107</v>
      </c>
      <c r="E193" s="61" t="s">
        <v>1</v>
      </c>
    </row>
    <row r="194" spans="1:5" x14ac:dyDescent="0.25">
      <c r="A194" s="61" t="s">
        <v>106</v>
      </c>
      <c r="B194" s="61" t="s">
        <v>39</v>
      </c>
      <c r="C194" s="60">
        <v>5666192.0339299999</v>
      </c>
      <c r="D194" s="61" t="s">
        <v>107</v>
      </c>
      <c r="E194" s="61" t="s">
        <v>4</v>
      </c>
    </row>
    <row r="195" spans="1:5" x14ac:dyDescent="0.25">
      <c r="A195" s="61" t="s">
        <v>106</v>
      </c>
      <c r="B195" s="61" t="s">
        <v>42</v>
      </c>
      <c r="C195" s="60">
        <v>5593325.6176199997</v>
      </c>
      <c r="D195" s="61" t="s">
        <v>107</v>
      </c>
      <c r="E195" s="61" t="s">
        <v>1</v>
      </c>
    </row>
    <row r="196" spans="1:5" x14ac:dyDescent="0.25">
      <c r="A196" s="61" t="s">
        <v>106</v>
      </c>
      <c r="B196" s="61" t="s">
        <v>44</v>
      </c>
      <c r="C196" s="60">
        <v>5579708.0126299998</v>
      </c>
      <c r="D196" s="61" t="s">
        <v>107</v>
      </c>
      <c r="E196" s="61" t="s">
        <v>2</v>
      </c>
    </row>
    <row r="197" spans="1:5" x14ac:dyDescent="0.25">
      <c r="A197" s="61" t="s">
        <v>106</v>
      </c>
      <c r="B197" s="61" t="s">
        <v>41</v>
      </c>
      <c r="C197" s="60">
        <v>5554422.1993899997</v>
      </c>
      <c r="D197" s="61" t="s">
        <v>107</v>
      </c>
      <c r="E197" s="61" t="s">
        <v>4</v>
      </c>
    </row>
    <row r="198" spans="1:5" x14ac:dyDescent="0.25">
      <c r="A198" s="61" t="s">
        <v>106</v>
      </c>
      <c r="B198" s="61" t="s">
        <v>40</v>
      </c>
      <c r="C198" s="60">
        <v>5526107.36888</v>
      </c>
      <c r="D198" s="61" t="s">
        <v>107</v>
      </c>
      <c r="E198" s="61" t="s">
        <v>2</v>
      </c>
    </row>
    <row r="199" spans="1:5" x14ac:dyDescent="0.25">
      <c r="A199" s="61" t="s">
        <v>106</v>
      </c>
      <c r="B199" s="61" t="s">
        <v>41</v>
      </c>
      <c r="C199" s="60">
        <v>5459013.6681000004</v>
      </c>
      <c r="D199" s="61" t="s">
        <v>107</v>
      </c>
      <c r="E199" s="61" t="s">
        <v>2</v>
      </c>
    </row>
    <row r="200" spans="1:5" x14ac:dyDescent="0.25">
      <c r="A200" s="61" t="s">
        <v>106</v>
      </c>
      <c r="B200" s="61" t="s">
        <v>44</v>
      </c>
      <c r="C200" s="60">
        <v>5418894.1318499995</v>
      </c>
      <c r="D200" s="61" t="s">
        <v>107</v>
      </c>
      <c r="E200" s="61" t="s">
        <v>15</v>
      </c>
    </row>
    <row r="201" spans="1:5" x14ac:dyDescent="0.25">
      <c r="A201" s="61" t="s">
        <v>106</v>
      </c>
      <c r="B201" s="61" t="s">
        <v>41</v>
      </c>
      <c r="C201" s="60">
        <v>5402545.6349499999</v>
      </c>
      <c r="D201" s="61" t="s">
        <v>106</v>
      </c>
      <c r="E201" s="61" t="s">
        <v>15</v>
      </c>
    </row>
    <row r="202" spans="1:5" x14ac:dyDescent="0.25">
      <c r="A202" s="61" t="s">
        <v>106</v>
      </c>
      <c r="B202" s="61" t="s">
        <v>42</v>
      </c>
      <c r="C202" s="60">
        <v>5392255.5326300003</v>
      </c>
      <c r="D202" s="61" t="s">
        <v>107</v>
      </c>
      <c r="E202" s="61" t="s">
        <v>4</v>
      </c>
    </row>
    <row r="203" spans="1:5" x14ac:dyDescent="0.25">
      <c r="A203" s="61" t="s">
        <v>106</v>
      </c>
      <c r="B203" s="61" t="s">
        <v>40</v>
      </c>
      <c r="C203" s="60">
        <v>5353877.7022000002</v>
      </c>
      <c r="D203" s="61" t="s">
        <v>107</v>
      </c>
      <c r="E203" s="61" t="s">
        <v>2</v>
      </c>
    </row>
    <row r="204" spans="1:5" x14ac:dyDescent="0.25">
      <c r="A204" s="61" t="s">
        <v>106</v>
      </c>
      <c r="B204" s="61" t="s">
        <v>41</v>
      </c>
      <c r="C204" s="60">
        <v>5342200.3183000004</v>
      </c>
      <c r="D204" s="61" t="s">
        <v>107</v>
      </c>
      <c r="E204" s="61" t="s">
        <v>2</v>
      </c>
    </row>
    <row r="205" spans="1:5" x14ac:dyDescent="0.25">
      <c r="A205" s="61" t="s">
        <v>106</v>
      </c>
      <c r="B205" s="61" t="s">
        <v>45</v>
      </c>
      <c r="C205" s="60">
        <v>5324206.0296999998</v>
      </c>
      <c r="D205" s="61" t="s">
        <v>107</v>
      </c>
      <c r="E205" s="61" t="s">
        <v>6</v>
      </c>
    </row>
    <row r="206" spans="1:5" x14ac:dyDescent="0.25">
      <c r="A206" s="61" t="s">
        <v>106</v>
      </c>
      <c r="B206" s="61" t="s">
        <v>39</v>
      </c>
      <c r="C206" s="60">
        <v>5315457.6077800002</v>
      </c>
      <c r="D206" s="61" t="s">
        <v>107</v>
      </c>
      <c r="E206" s="61" t="s">
        <v>2</v>
      </c>
    </row>
    <row r="207" spans="1:5" x14ac:dyDescent="0.25">
      <c r="A207" s="61" t="s">
        <v>106</v>
      </c>
      <c r="B207" s="61" t="s">
        <v>41</v>
      </c>
      <c r="C207" s="60">
        <v>5248495.9067700002</v>
      </c>
      <c r="D207" s="61" t="s">
        <v>107</v>
      </c>
      <c r="E207" s="61" t="s">
        <v>2</v>
      </c>
    </row>
    <row r="208" spans="1:5" x14ac:dyDescent="0.25">
      <c r="A208" s="61" t="s">
        <v>106</v>
      </c>
      <c r="B208" s="61" t="s">
        <v>39</v>
      </c>
      <c r="C208" s="60">
        <v>5244328.7968699997</v>
      </c>
      <c r="D208" s="61" t="s">
        <v>107</v>
      </c>
      <c r="E208" s="61" t="s">
        <v>4</v>
      </c>
    </row>
    <row r="209" spans="1:5" x14ac:dyDescent="0.25">
      <c r="A209" s="61" t="s">
        <v>106</v>
      </c>
      <c r="B209" s="61" t="s">
        <v>41</v>
      </c>
      <c r="C209" s="60">
        <v>5240079.0837700004</v>
      </c>
      <c r="D209" s="61" t="s">
        <v>107</v>
      </c>
      <c r="E209" s="61" t="s">
        <v>4</v>
      </c>
    </row>
    <row r="210" spans="1:5" x14ac:dyDescent="0.25">
      <c r="A210" s="61" t="s">
        <v>106</v>
      </c>
      <c r="B210" s="61" t="s">
        <v>45</v>
      </c>
      <c r="C210" s="60">
        <v>5210630.24352</v>
      </c>
      <c r="D210" s="61" t="s">
        <v>106</v>
      </c>
      <c r="E210" s="61" t="s">
        <v>2</v>
      </c>
    </row>
    <row r="211" spans="1:5" x14ac:dyDescent="0.25">
      <c r="A211" s="61" t="s">
        <v>106</v>
      </c>
      <c r="B211" s="61" t="s">
        <v>44</v>
      </c>
      <c r="C211" s="60">
        <v>5185755.8718900001</v>
      </c>
      <c r="D211" s="61" t="s">
        <v>107</v>
      </c>
      <c r="E211" s="61" t="s">
        <v>4</v>
      </c>
    </row>
    <row r="212" spans="1:5" x14ac:dyDescent="0.25">
      <c r="A212" s="61" t="s">
        <v>106</v>
      </c>
      <c r="B212" s="61" t="s">
        <v>41</v>
      </c>
      <c r="C212" s="60">
        <v>5146026.3235099996</v>
      </c>
      <c r="D212" s="61" t="s">
        <v>107</v>
      </c>
      <c r="E212" s="61" t="s">
        <v>4</v>
      </c>
    </row>
    <row r="213" spans="1:5" x14ac:dyDescent="0.25">
      <c r="A213" s="61" t="s">
        <v>106</v>
      </c>
      <c r="B213" s="61" t="s">
        <v>45</v>
      </c>
      <c r="C213" s="60">
        <v>5137400.5571999997</v>
      </c>
      <c r="D213" s="61" t="s">
        <v>106</v>
      </c>
      <c r="E213" s="61" t="s">
        <v>2</v>
      </c>
    </row>
    <row r="214" spans="1:5" x14ac:dyDescent="0.25">
      <c r="A214" s="61" t="s">
        <v>106</v>
      </c>
      <c r="B214" s="61" t="s">
        <v>40</v>
      </c>
      <c r="C214" s="60">
        <v>5134972.8702100003</v>
      </c>
      <c r="D214" s="61" t="s">
        <v>107</v>
      </c>
      <c r="E214" s="61" t="s">
        <v>4</v>
      </c>
    </row>
    <row r="215" spans="1:5" x14ac:dyDescent="0.25">
      <c r="A215" s="61" t="s">
        <v>106</v>
      </c>
      <c r="B215" s="61" t="s">
        <v>42</v>
      </c>
      <c r="C215" s="60">
        <v>5129276.5995899998</v>
      </c>
      <c r="D215" s="61" t="s">
        <v>106</v>
      </c>
      <c r="E215" s="61" t="s">
        <v>9</v>
      </c>
    </row>
    <row r="216" spans="1:5" x14ac:dyDescent="0.25">
      <c r="A216" s="61" t="s">
        <v>106</v>
      </c>
      <c r="B216" s="61" t="s">
        <v>40</v>
      </c>
      <c r="C216" s="60">
        <v>5071134.4313399997</v>
      </c>
      <c r="D216" s="61" t="s">
        <v>107</v>
      </c>
      <c r="E216" s="61" t="s">
        <v>4</v>
      </c>
    </row>
    <row r="217" spans="1:5" x14ac:dyDescent="0.25">
      <c r="A217" s="61" t="s">
        <v>106</v>
      </c>
      <c r="B217" s="61" t="s">
        <v>45</v>
      </c>
      <c r="C217" s="60">
        <v>5060363.5287300004</v>
      </c>
      <c r="D217" s="61" t="s">
        <v>107</v>
      </c>
      <c r="E217" s="61" t="s">
        <v>15</v>
      </c>
    </row>
    <row r="218" spans="1:5" x14ac:dyDescent="0.25">
      <c r="A218" s="61" t="s">
        <v>106</v>
      </c>
      <c r="B218" s="61" t="s">
        <v>42</v>
      </c>
      <c r="C218" s="60">
        <v>5055544.5008899998</v>
      </c>
      <c r="D218" s="61" t="s">
        <v>107</v>
      </c>
      <c r="E218" s="61" t="s">
        <v>9</v>
      </c>
    </row>
    <row r="219" spans="1:5" x14ac:dyDescent="0.25">
      <c r="A219" s="61" t="s">
        <v>106</v>
      </c>
      <c r="B219" s="61" t="s">
        <v>47</v>
      </c>
      <c r="C219" s="60">
        <v>5021316.7542399997</v>
      </c>
      <c r="D219" s="61" t="s">
        <v>107</v>
      </c>
      <c r="E219" s="61" t="s">
        <v>0</v>
      </c>
    </row>
    <row r="220" spans="1:5" x14ac:dyDescent="0.25">
      <c r="A220" s="61" t="s">
        <v>106</v>
      </c>
      <c r="B220" s="61" t="s">
        <v>47</v>
      </c>
      <c r="C220" s="60">
        <v>4984713.3328200001</v>
      </c>
      <c r="D220" s="61" t="s">
        <v>107</v>
      </c>
      <c r="E220" s="61" t="s">
        <v>6</v>
      </c>
    </row>
    <row r="221" spans="1:5" x14ac:dyDescent="0.25">
      <c r="A221" s="61" t="s">
        <v>106</v>
      </c>
      <c r="B221" s="61" t="s">
        <v>40</v>
      </c>
      <c r="C221" s="60">
        <v>4832452.89004</v>
      </c>
      <c r="D221" s="61" t="s">
        <v>107</v>
      </c>
      <c r="E221" s="61" t="s">
        <v>4</v>
      </c>
    </row>
    <row r="222" spans="1:5" x14ac:dyDescent="0.25">
      <c r="A222" s="61" t="s">
        <v>106</v>
      </c>
      <c r="B222" s="61" t="s">
        <v>43</v>
      </c>
      <c r="C222" s="60">
        <v>4826516.4267999995</v>
      </c>
      <c r="D222" s="61" t="s">
        <v>107</v>
      </c>
      <c r="E222" s="61" t="s">
        <v>3</v>
      </c>
    </row>
    <row r="223" spans="1:5" x14ac:dyDescent="0.25">
      <c r="A223" s="61" t="s">
        <v>106</v>
      </c>
      <c r="B223" s="61" t="s">
        <v>40</v>
      </c>
      <c r="C223" s="60">
        <v>4804548.8940099999</v>
      </c>
      <c r="D223" s="61" t="s">
        <v>107</v>
      </c>
      <c r="E223" s="61" t="s">
        <v>4</v>
      </c>
    </row>
    <row r="224" spans="1:5" x14ac:dyDescent="0.25">
      <c r="A224" s="61" t="s">
        <v>106</v>
      </c>
      <c r="B224" s="61" t="s">
        <v>44</v>
      </c>
      <c r="C224" s="60">
        <v>4796688.1123000002</v>
      </c>
      <c r="D224" s="61" t="s">
        <v>107</v>
      </c>
      <c r="E224" s="61" t="s">
        <v>2</v>
      </c>
    </row>
    <row r="225" spans="1:5" x14ac:dyDescent="0.25">
      <c r="A225" s="61" t="s">
        <v>106</v>
      </c>
      <c r="B225" s="61" t="s">
        <v>40</v>
      </c>
      <c r="C225" s="60">
        <v>4764884.0738599999</v>
      </c>
      <c r="D225" s="61" t="s">
        <v>107</v>
      </c>
      <c r="E225" s="61" t="s">
        <v>2</v>
      </c>
    </row>
    <row r="226" spans="1:5" x14ac:dyDescent="0.25">
      <c r="A226" s="61" t="s">
        <v>106</v>
      </c>
      <c r="B226" s="61" t="s">
        <v>40</v>
      </c>
      <c r="C226" s="60">
        <v>4696340.24603</v>
      </c>
      <c r="D226" s="61" t="s">
        <v>107</v>
      </c>
      <c r="E226" s="61" t="s">
        <v>6</v>
      </c>
    </row>
    <row r="227" spans="1:5" x14ac:dyDescent="0.25">
      <c r="A227" s="61" t="s">
        <v>106</v>
      </c>
      <c r="B227" s="61" t="s">
        <v>39</v>
      </c>
      <c r="C227" s="60">
        <v>4650971.3434899999</v>
      </c>
      <c r="D227" s="61" t="s">
        <v>107</v>
      </c>
      <c r="E227" s="61" t="s">
        <v>2</v>
      </c>
    </row>
    <row r="228" spans="1:5" x14ac:dyDescent="0.25">
      <c r="A228" s="61" t="s">
        <v>106</v>
      </c>
      <c r="B228" s="61" t="s">
        <v>41</v>
      </c>
      <c r="C228" s="60">
        <v>4604756.8480599998</v>
      </c>
      <c r="D228" s="61" t="s">
        <v>107</v>
      </c>
      <c r="E228" s="61" t="s">
        <v>4</v>
      </c>
    </row>
    <row r="229" spans="1:5" x14ac:dyDescent="0.25">
      <c r="A229" s="61" t="s">
        <v>106</v>
      </c>
      <c r="B229" s="61" t="s">
        <v>41</v>
      </c>
      <c r="C229" s="60">
        <v>4602246.7619099999</v>
      </c>
      <c r="D229" s="61" t="s">
        <v>107</v>
      </c>
      <c r="E229" s="61" t="s">
        <v>2</v>
      </c>
    </row>
    <row r="230" spans="1:5" x14ac:dyDescent="0.25">
      <c r="A230" s="61" t="s">
        <v>106</v>
      </c>
      <c r="B230" s="61" t="s">
        <v>44</v>
      </c>
      <c r="C230" s="60">
        <v>4502266.3888600003</v>
      </c>
      <c r="D230" s="61" t="s">
        <v>107</v>
      </c>
      <c r="E230" s="61" t="s">
        <v>15</v>
      </c>
    </row>
    <row r="231" spans="1:5" x14ac:dyDescent="0.25">
      <c r="A231" s="61" t="s">
        <v>106</v>
      </c>
      <c r="B231" s="61" t="s">
        <v>41</v>
      </c>
      <c r="C231" s="60">
        <v>4451237.0098200003</v>
      </c>
      <c r="D231" s="61" t="s">
        <v>107</v>
      </c>
      <c r="E231" s="61" t="s">
        <v>4</v>
      </c>
    </row>
    <row r="232" spans="1:5" x14ac:dyDescent="0.25">
      <c r="A232" s="61" t="s">
        <v>106</v>
      </c>
      <c r="B232" s="61" t="s">
        <v>41</v>
      </c>
      <c r="C232" s="60">
        <v>4409138.4466300001</v>
      </c>
      <c r="D232" s="61" t="s">
        <v>107</v>
      </c>
      <c r="E232" s="61" t="s">
        <v>4</v>
      </c>
    </row>
    <row r="233" spans="1:5" x14ac:dyDescent="0.25">
      <c r="A233" s="61" t="s">
        <v>106</v>
      </c>
      <c r="B233" s="61" t="s">
        <v>39</v>
      </c>
      <c r="C233" s="60">
        <v>4345932.2591399997</v>
      </c>
      <c r="D233" s="61" t="s">
        <v>107</v>
      </c>
      <c r="E233" s="61" t="s">
        <v>7</v>
      </c>
    </row>
    <row r="234" spans="1:5" x14ac:dyDescent="0.25">
      <c r="A234" s="61" t="s">
        <v>106</v>
      </c>
      <c r="B234" s="61" t="s">
        <v>45</v>
      </c>
      <c r="C234" s="60">
        <v>4339611.0555299995</v>
      </c>
      <c r="D234" s="61" t="s">
        <v>106</v>
      </c>
      <c r="E234" s="61" t="s">
        <v>7</v>
      </c>
    </row>
    <row r="235" spans="1:5" x14ac:dyDescent="0.25">
      <c r="A235" s="61" t="s">
        <v>106</v>
      </c>
      <c r="B235" s="61" t="s">
        <v>41</v>
      </c>
      <c r="C235" s="60">
        <v>4322808.99254</v>
      </c>
      <c r="D235" s="61" t="s">
        <v>107</v>
      </c>
      <c r="E235" s="61" t="s">
        <v>15</v>
      </c>
    </row>
    <row r="236" spans="1:5" x14ac:dyDescent="0.25">
      <c r="A236" s="61" t="s">
        <v>106</v>
      </c>
      <c r="B236" s="61" t="s">
        <v>45</v>
      </c>
      <c r="C236" s="60">
        <v>4296171.56164</v>
      </c>
      <c r="D236" s="61" t="s">
        <v>106</v>
      </c>
      <c r="E236" s="61" t="s">
        <v>4</v>
      </c>
    </row>
    <row r="237" spans="1:5" x14ac:dyDescent="0.25">
      <c r="A237" s="61" t="s">
        <v>106</v>
      </c>
      <c r="B237" s="61" t="s">
        <v>39</v>
      </c>
      <c r="C237" s="60">
        <v>4214460.0571699999</v>
      </c>
      <c r="D237" s="61" t="s">
        <v>107</v>
      </c>
      <c r="E237" s="61" t="s">
        <v>7</v>
      </c>
    </row>
    <row r="238" spans="1:5" x14ac:dyDescent="0.25">
      <c r="A238" s="61" t="s">
        <v>106</v>
      </c>
      <c r="B238" s="61" t="s">
        <v>41</v>
      </c>
      <c r="C238" s="60">
        <v>4145701.4454700002</v>
      </c>
      <c r="D238" s="61" t="s">
        <v>107</v>
      </c>
      <c r="E238" s="61" t="s">
        <v>4</v>
      </c>
    </row>
    <row r="239" spans="1:5" x14ac:dyDescent="0.25">
      <c r="A239" s="61" t="s">
        <v>106</v>
      </c>
      <c r="B239" s="61" t="s">
        <v>44</v>
      </c>
      <c r="C239" s="60">
        <v>4130433.16597</v>
      </c>
      <c r="D239" s="61" t="s">
        <v>107</v>
      </c>
      <c r="E239" s="61" t="s">
        <v>14</v>
      </c>
    </row>
    <row r="240" spans="1:5" x14ac:dyDescent="0.25">
      <c r="A240" s="61" t="s">
        <v>106</v>
      </c>
      <c r="B240" s="61" t="s">
        <v>41</v>
      </c>
      <c r="C240" s="60">
        <v>4106745.6482000002</v>
      </c>
      <c r="D240" s="61" t="s">
        <v>107</v>
      </c>
      <c r="E240" s="61" t="s">
        <v>15</v>
      </c>
    </row>
    <row r="241" spans="1:5" x14ac:dyDescent="0.25">
      <c r="A241" s="61" t="s">
        <v>106</v>
      </c>
      <c r="B241" s="61" t="s">
        <v>46</v>
      </c>
      <c r="C241" s="60">
        <v>4097321.1532100001</v>
      </c>
      <c r="D241" s="61" t="s">
        <v>106</v>
      </c>
      <c r="E241" s="61" t="s">
        <v>6</v>
      </c>
    </row>
    <row r="242" spans="1:5" x14ac:dyDescent="0.25">
      <c r="A242" s="61" t="s">
        <v>106</v>
      </c>
      <c r="B242" s="61" t="s">
        <v>40</v>
      </c>
      <c r="C242" s="60">
        <v>4022967.9611499999</v>
      </c>
      <c r="D242" s="61" t="s">
        <v>107</v>
      </c>
      <c r="E242" s="61" t="s">
        <v>6</v>
      </c>
    </row>
    <row r="243" spans="1:5" x14ac:dyDescent="0.25">
      <c r="A243" s="61" t="s">
        <v>106</v>
      </c>
      <c r="B243" s="61" t="s">
        <v>45</v>
      </c>
      <c r="C243" s="60">
        <v>4020182.2176700002</v>
      </c>
      <c r="D243" s="61" t="s">
        <v>107</v>
      </c>
      <c r="E243" s="61" t="s">
        <v>2</v>
      </c>
    </row>
    <row r="244" spans="1:5" x14ac:dyDescent="0.25">
      <c r="A244" s="61" t="s">
        <v>106</v>
      </c>
      <c r="B244" s="61" t="s">
        <v>41</v>
      </c>
      <c r="C244" s="60">
        <v>4019127.1227199999</v>
      </c>
      <c r="D244" s="61" t="s">
        <v>107</v>
      </c>
      <c r="E244" s="61" t="s">
        <v>4</v>
      </c>
    </row>
    <row r="245" spans="1:5" x14ac:dyDescent="0.25">
      <c r="A245" s="61" t="s">
        <v>106</v>
      </c>
      <c r="B245" s="61" t="s">
        <v>41</v>
      </c>
      <c r="C245" s="60">
        <v>3971878.3566299998</v>
      </c>
      <c r="D245" s="61" t="s">
        <v>107</v>
      </c>
      <c r="E245" s="61" t="s">
        <v>4</v>
      </c>
    </row>
    <row r="246" spans="1:5" x14ac:dyDescent="0.25">
      <c r="A246" s="61" t="s">
        <v>106</v>
      </c>
      <c r="B246" s="61" t="s">
        <v>43</v>
      </c>
      <c r="C246" s="60">
        <v>3968574.6422600001</v>
      </c>
      <c r="D246" s="61" t="s">
        <v>107</v>
      </c>
      <c r="E246" s="61" t="s">
        <v>12</v>
      </c>
    </row>
    <row r="247" spans="1:5" x14ac:dyDescent="0.25">
      <c r="A247" s="61" t="s">
        <v>106</v>
      </c>
      <c r="B247" s="61" t="s">
        <v>40</v>
      </c>
      <c r="C247" s="60">
        <v>3942032.0040500001</v>
      </c>
      <c r="D247" s="61" t="s">
        <v>107</v>
      </c>
      <c r="E247" s="61" t="s">
        <v>2</v>
      </c>
    </row>
    <row r="248" spans="1:5" x14ac:dyDescent="0.25">
      <c r="A248" s="61" t="s">
        <v>106</v>
      </c>
      <c r="B248" s="61" t="s">
        <v>44</v>
      </c>
      <c r="C248" s="60">
        <v>3923693.9990900001</v>
      </c>
      <c r="D248" s="61" t="s">
        <v>106</v>
      </c>
      <c r="E248" s="61" t="s">
        <v>14</v>
      </c>
    </row>
    <row r="249" spans="1:5" x14ac:dyDescent="0.25">
      <c r="A249" s="61" t="s">
        <v>106</v>
      </c>
      <c r="B249" s="61" t="s">
        <v>41</v>
      </c>
      <c r="C249" s="60">
        <v>3915026.6368800001</v>
      </c>
      <c r="D249" s="61" t="s">
        <v>107</v>
      </c>
      <c r="E249" s="61" t="s">
        <v>15</v>
      </c>
    </row>
    <row r="250" spans="1:5" x14ac:dyDescent="0.25">
      <c r="A250" s="61" t="s">
        <v>106</v>
      </c>
      <c r="B250" s="61" t="s">
        <v>40</v>
      </c>
      <c r="C250" s="60">
        <v>3909814.0677800002</v>
      </c>
      <c r="D250" s="61" t="s">
        <v>107</v>
      </c>
      <c r="E250" s="61" t="s">
        <v>4</v>
      </c>
    </row>
    <row r="251" spans="1:5" x14ac:dyDescent="0.25">
      <c r="A251" s="61" t="s">
        <v>106</v>
      </c>
      <c r="B251" s="61" t="s">
        <v>41</v>
      </c>
      <c r="C251" s="60">
        <v>3895441.6192999999</v>
      </c>
      <c r="D251" s="61" t="s">
        <v>107</v>
      </c>
      <c r="E251" s="61" t="s">
        <v>4</v>
      </c>
    </row>
    <row r="252" spans="1:5" x14ac:dyDescent="0.25">
      <c r="A252" s="61" t="s">
        <v>106</v>
      </c>
      <c r="B252" s="61" t="s">
        <v>42</v>
      </c>
      <c r="C252" s="60">
        <v>3878592.7908600001</v>
      </c>
      <c r="D252" s="61" t="s">
        <v>107</v>
      </c>
      <c r="E252" s="61" t="s">
        <v>1</v>
      </c>
    </row>
    <row r="253" spans="1:5" x14ac:dyDescent="0.25">
      <c r="A253" s="61" t="s">
        <v>106</v>
      </c>
      <c r="B253" s="61" t="s">
        <v>40</v>
      </c>
      <c r="C253" s="60">
        <v>3855433.8922899999</v>
      </c>
      <c r="D253" s="61" t="s">
        <v>107</v>
      </c>
      <c r="E253" s="61" t="s">
        <v>4</v>
      </c>
    </row>
    <row r="254" spans="1:5" x14ac:dyDescent="0.25">
      <c r="A254" s="61" t="s">
        <v>106</v>
      </c>
      <c r="B254" s="61" t="s">
        <v>41</v>
      </c>
      <c r="C254" s="60">
        <v>3819891.0064500002</v>
      </c>
      <c r="D254" s="61" t="s">
        <v>107</v>
      </c>
      <c r="E254" s="61" t="s">
        <v>4</v>
      </c>
    </row>
    <row r="255" spans="1:5" x14ac:dyDescent="0.25">
      <c r="A255" s="61" t="s">
        <v>106</v>
      </c>
      <c r="B255" s="61" t="s">
        <v>42</v>
      </c>
      <c r="C255" s="60">
        <v>3815503.3246900002</v>
      </c>
      <c r="D255" s="61" t="s">
        <v>107</v>
      </c>
      <c r="E255" s="61" t="s">
        <v>4</v>
      </c>
    </row>
    <row r="256" spans="1:5" x14ac:dyDescent="0.25">
      <c r="A256" s="61" t="s">
        <v>106</v>
      </c>
      <c r="B256" s="61" t="s">
        <v>41</v>
      </c>
      <c r="C256" s="60">
        <v>3801604.8973599998</v>
      </c>
      <c r="D256" s="61" t="s">
        <v>107</v>
      </c>
      <c r="E256" s="61" t="s">
        <v>4</v>
      </c>
    </row>
    <row r="257" spans="1:5" x14ac:dyDescent="0.25">
      <c r="A257" s="61" t="s">
        <v>106</v>
      </c>
      <c r="B257" s="61" t="s">
        <v>40</v>
      </c>
      <c r="C257" s="60">
        <v>3796119.3657200001</v>
      </c>
      <c r="D257" s="61" t="s">
        <v>107</v>
      </c>
      <c r="E257" s="61" t="s">
        <v>1</v>
      </c>
    </row>
    <row r="258" spans="1:5" x14ac:dyDescent="0.25">
      <c r="A258" s="61" t="s">
        <v>106</v>
      </c>
      <c r="B258" s="61" t="s">
        <v>44</v>
      </c>
      <c r="C258" s="60">
        <v>3794522.7022099998</v>
      </c>
      <c r="D258" s="61" t="s">
        <v>107</v>
      </c>
      <c r="E258" s="61" t="s">
        <v>2</v>
      </c>
    </row>
    <row r="259" spans="1:5" x14ac:dyDescent="0.25">
      <c r="A259" s="61" t="s">
        <v>106</v>
      </c>
      <c r="B259" s="61" t="s">
        <v>40</v>
      </c>
      <c r="C259" s="60">
        <v>3752930.51449</v>
      </c>
      <c r="D259" s="61" t="s">
        <v>107</v>
      </c>
      <c r="E259" s="61" t="s">
        <v>2</v>
      </c>
    </row>
    <row r="260" spans="1:5" x14ac:dyDescent="0.25">
      <c r="A260" s="61" t="s">
        <v>106</v>
      </c>
      <c r="B260" s="61" t="s">
        <v>43</v>
      </c>
      <c r="C260" s="60">
        <v>3714995.99584</v>
      </c>
      <c r="D260" s="61" t="s">
        <v>107</v>
      </c>
      <c r="E260" s="61" t="s">
        <v>9</v>
      </c>
    </row>
    <row r="261" spans="1:5" x14ac:dyDescent="0.25">
      <c r="A261" s="61" t="s">
        <v>106</v>
      </c>
      <c r="B261" s="61" t="s">
        <v>43</v>
      </c>
      <c r="C261" s="60">
        <v>3685416.8698399998</v>
      </c>
      <c r="D261" s="61" t="s">
        <v>107</v>
      </c>
      <c r="E261" s="61" t="s">
        <v>2</v>
      </c>
    </row>
    <row r="262" spans="1:5" x14ac:dyDescent="0.25">
      <c r="A262" s="61" t="s">
        <v>106</v>
      </c>
      <c r="B262" s="61" t="s">
        <v>40</v>
      </c>
      <c r="C262" s="60">
        <v>3682311.1575799999</v>
      </c>
      <c r="D262" s="61" t="s">
        <v>107</v>
      </c>
      <c r="E262" s="61" t="s">
        <v>4</v>
      </c>
    </row>
    <row r="263" spans="1:5" x14ac:dyDescent="0.25">
      <c r="A263" s="61" t="s">
        <v>106</v>
      </c>
      <c r="B263" s="61" t="s">
        <v>42</v>
      </c>
      <c r="C263" s="60">
        <v>3622473.3442799998</v>
      </c>
      <c r="D263" s="61" t="s">
        <v>107</v>
      </c>
      <c r="E263" s="61" t="s">
        <v>2</v>
      </c>
    </row>
    <row r="264" spans="1:5" x14ac:dyDescent="0.25">
      <c r="A264" s="61" t="s">
        <v>106</v>
      </c>
      <c r="B264" s="61" t="s">
        <v>41</v>
      </c>
      <c r="C264" s="60">
        <v>3600846.3479599999</v>
      </c>
      <c r="D264" s="61" t="s">
        <v>107</v>
      </c>
      <c r="E264" s="61" t="s">
        <v>1</v>
      </c>
    </row>
    <row r="265" spans="1:5" x14ac:dyDescent="0.25">
      <c r="A265" s="61" t="s">
        <v>106</v>
      </c>
      <c r="B265" s="61" t="s">
        <v>40</v>
      </c>
      <c r="C265" s="60">
        <v>3585879.4187599998</v>
      </c>
      <c r="D265" s="61" t="s">
        <v>107</v>
      </c>
      <c r="E265" s="61" t="s">
        <v>1</v>
      </c>
    </row>
    <row r="266" spans="1:5" x14ac:dyDescent="0.25">
      <c r="A266" s="61" t="s">
        <v>106</v>
      </c>
      <c r="B266" s="61" t="s">
        <v>42</v>
      </c>
      <c r="C266" s="60">
        <v>3582334.8824499999</v>
      </c>
      <c r="D266" s="61" t="s">
        <v>107</v>
      </c>
      <c r="E266" s="61" t="s">
        <v>2</v>
      </c>
    </row>
    <row r="267" spans="1:5" x14ac:dyDescent="0.25">
      <c r="A267" s="61" t="s">
        <v>106</v>
      </c>
      <c r="B267" s="61" t="s">
        <v>41</v>
      </c>
      <c r="C267" s="60">
        <v>3580078.6529999999</v>
      </c>
      <c r="D267" s="61" t="s">
        <v>107</v>
      </c>
      <c r="E267" s="61" t="s">
        <v>1</v>
      </c>
    </row>
    <row r="268" spans="1:5" x14ac:dyDescent="0.25">
      <c r="A268" s="61" t="s">
        <v>106</v>
      </c>
      <c r="B268" s="61" t="s">
        <v>42</v>
      </c>
      <c r="C268" s="60">
        <v>3575318.7390999999</v>
      </c>
      <c r="D268" s="61" t="s">
        <v>107</v>
      </c>
      <c r="E268" s="61" t="s">
        <v>4</v>
      </c>
    </row>
    <row r="269" spans="1:5" x14ac:dyDescent="0.25">
      <c r="A269" s="61" t="s">
        <v>106</v>
      </c>
      <c r="B269" s="61" t="s">
        <v>40</v>
      </c>
      <c r="C269" s="60">
        <v>3553108.7913199998</v>
      </c>
      <c r="D269" s="61" t="s">
        <v>107</v>
      </c>
      <c r="E269" s="61" t="s">
        <v>1</v>
      </c>
    </row>
    <row r="270" spans="1:5" x14ac:dyDescent="0.25">
      <c r="A270" s="61" t="s">
        <v>106</v>
      </c>
      <c r="B270" s="61" t="s">
        <v>44</v>
      </c>
      <c r="C270" s="60">
        <v>3540031.7505399999</v>
      </c>
      <c r="D270" s="61" t="s">
        <v>107</v>
      </c>
      <c r="E270" s="61" t="s">
        <v>4</v>
      </c>
    </row>
    <row r="271" spans="1:5" x14ac:dyDescent="0.25">
      <c r="A271" s="61" t="s">
        <v>106</v>
      </c>
      <c r="B271" s="61" t="s">
        <v>42</v>
      </c>
      <c r="C271" s="60">
        <v>3534156.5459599998</v>
      </c>
      <c r="D271" s="61" t="s">
        <v>107</v>
      </c>
      <c r="E271" s="61" t="s">
        <v>4</v>
      </c>
    </row>
    <row r="272" spans="1:5" x14ac:dyDescent="0.25">
      <c r="A272" s="61" t="s">
        <v>106</v>
      </c>
      <c r="B272" s="61" t="s">
        <v>39</v>
      </c>
      <c r="C272" s="60">
        <v>3489049.3644500002</v>
      </c>
      <c r="D272" s="61" t="s">
        <v>107</v>
      </c>
      <c r="E272" s="61" t="s">
        <v>1</v>
      </c>
    </row>
    <row r="273" spans="1:5" x14ac:dyDescent="0.25">
      <c r="A273" s="61" t="s">
        <v>106</v>
      </c>
      <c r="B273" s="61" t="s">
        <v>40</v>
      </c>
      <c r="C273" s="60">
        <v>3486328.1235199999</v>
      </c>
      <c r="D273" s="61" t="s">
        <v>107</v>
      </c>
      <c r="E273" s="61" t="s">
        <v>4</v>
      </c>
    </row>
    <row r="274" spans="1:5" x14ac:dyDescent="0.25">
      <c r="A274" s="61" t="s">
        <v>106</v>
      </c>
      <c r="B274" s="61" t="s">
        <v>44</v>
      </c>
      <c r="C274" s="60">
        <v>3484830.9973300002</v>
      </c>
      <c r="D274" s="61" t="s">
        <v>107</v>
      </c>
      <c r="E274" s="61" t="s">
        <v>14</v>
      </c>
    </row>
    <row r="275" spans="1:5" x14ac:dyDescent="0.25">
      <c r="A275" s="61" t="s">
        <v>106</v>
      </c>
      <c r="B275" s="61" t="s">
        <v>43</v>
      </c>
      <c r="C275" s="60">
        <v>3477468.46361</v>
      </c>
      <c r="D275" s="61" t="s">
        <v>107</v>
      </c>
      <c r="E275" s="61" t="s">
        <v>3</v>
      </c>
    </row>
    <row r="276" spans="1:5" x14ac:dyDescent="0.25">
      <c r="A276" s="61" t="s">
        <v>106</v>
      </c>
      <c r="B276" s="61" t="s">
        <v>47</v>
      </c>
      <c r="C276" s="60">
        <v>3467367.7650600001</v>
      </c>
      <c r="D276" s="61" t="s">
        <v>106</v>
      </c>
      <c r="E276" s="61" t="s">
        <v>3</v>
      </c>
    </row>
    <row r="277" spans="1:5" x14ac:dyDescent="0.25">
      <c r="A277" s="61" t="s">
        <v>106</v>
      </c>
      <c r="B277" s="61" t="s">
        <v>40</v>
      </c>
      <c r="C277" s="60">
        <v>3457564.3541299999</v>
      </c>
      <c r="D277" s="61" t="s">
        <v>107</v>
      </c>
      <c r="E277" s="61" t="s">
        <v>4</v>
      </c>
    </row>
    <row r="278" spans="1:5" x14ac:dyDescent="0.25">
      <c r="A278" s="61" t="s">
        <v>106</v>
      </c>
      <c r="B278" s="61" t="s">
        <v>39</v>
      </c>
      <c r="C278" s="60">
        <v>3453925.5765300002</v>
      </c>
      <c r="D278" s="61" t="s">
        <v>107</v>
      </c>
      <c r="E278" s="61" t="s">
        <v>4</v>
      </c>
    </row>
    <row r="279" spans="1:5" x14ac:dyDescent="0.25">
      <c r="A279" s="61" t="s">
        <v>106</v>
      </c>
      <c r="B279" s="61" t="s">
        <v>44</v>
      </c>
      <c r="C279" s="60">
        <v>3451833.1540799998</v>
      </c>
      <c r="D279" s="61" t="s">
        <v>107</v>
      </c>
      <c r="E279" s="61" t="s">
        <v>14</v>
      </c>
    </row>
    <row r="280" spans="1:5" x14ac:dyDescent="0.25">
      <c r="A280" s="61" t="s">
        <v>106</v>
      </c>
      <c r="B280" s="61" t="s">
        <v>43</v>
      </c>
      <c r="C280" s="60">
        <v>3442485.1708300002</v>
      </c>
      <c r="D280" s="61" t="s">
        <v>107</v>
      </c>
      <c r="E280" s="61" t="s">
        <v>2</v>
      </c>
    </row>
    <row r="281" spans="1:5" x14ac:dyDescent="0.25">
      <c r="A281" s="61" t="s">
        <v>106</v>
      </c>
      <c r="B281" s="61" t="s">
        <v>40</v>
      </c>
      <c r="C281" s="60">
        <v>3415518.9793600002</v>
      </c>
      <c r="D281" s="61" t="s">
        <v>106</v>
      </c>
      <c r="E281" s="61" t="s">
        <v>15</v>
      </c>
    </row>
    <row r="282" spans="1:5" x14ac:dyDescent="0.25">
      <c r="A282" s="61" t="s">
        <v>106</v>
      </c>
      <c r="B282" s="61" t="s">
        <v>41</v>
      </c>
      <c r="C282" s="60">
        <v>3400740.62604</v>
      </c>
      <c r="D282" s="61" t="s">
        <v>107</v>
      </c>
      <c r="E282" s="61" t="s">
        <v>4</v>
      </c>
    </row>
    <row r="283" spans="1:5" x14ac:dyDescent="0.25">
      <c r="A283" s="61" t="s">
        <v>106</v>
      </c>
      <c r="B283" s="61" t="s">
        <v>40</v>
      </c>
      <c r="C283" s="60">
        <v>3388807.0427299999</v>
      </c>
      <c r="D283" s="61" t="s">
        <v>107</v>
      </c>
      <c r="E283" s="61" t="s">
        <v>4</v>
      </c>
    </row>
    <row r="284" spans="1:5" x14ac:dyDescent="0.25">
      <c r="A284" s="61" t="s">
        <v>106</v>
      </c>
      <c r="B284" s="61" t="s">
        <v>44</v>
      </c>
      <c r="C284" s="60">
        <v>3340997.6752999998</v>
      </c>
      <c r="D284" s="61" t="s">
        <v>107</v>
      </c>
      <c r="E284" s="61" t="s">
        <v>11</v>
      </c>
    </row>
    <row r="285" spans="1:5" x14ac:dyDescent="0.25">
      <c r="A285" s="61" t="s">
        <v>106</v>
      </c>
      <c r="B285" s="61" t="s">
        <v>46</v>
      </c>
      <c r="C285" s="60">
        <v>3337281.1278300001</v>
      </c>
      <c r="D285" s="61" t="s">
        <v>107</v>
      </c>
      <c r="E285" s="61" t="s">
        <v>6</v>
      </c>
    </row>
    <row r="286" spans="1:5" x14ac:dyDescent="0.25">
      <c r="A286" s="61" t="s">
        <v>106</v>
      </c>
      <c r="B286" s="61" t="s">
        <v>40</v>
      </c>
      <c r="C286" s="60">
        <v>3334078.43126</v>
      </c>
      <c r="D286" s="61" t="s">
        <v>107</v>
      </c>
      <c r="E286" s="61" t="s">
        <v>5</v>
      </c>
    </row>
    <row r="287" spans="1:5" x14ac:dyDescent="0.25">
      <c r="A287" s="61" t="s">
        <v>106</v>
      </c>
      <c r="B287" s="61" t="s">
        <v>40</v>
      </c>
      <c r="C287" s="60">
        <v>3331721.0760300001</v>
      </c>
      <c r="D287" s="61" t="s">
        <v>107</v>
      </c>
      <c r="E287" s="61" t="s">
        <v>4</v>
      </c>
    </row>
    <row r="288" spans="1:5" x14ac:dyDescent="0.25">
      <c r="A288" s="61" t="s">
        <v>106</v>
      </c>
      <c r="B288" s="61" t="s">
        <v>44</v>
      </c>
      <c r="C288" s="60">
        <v>3309774.6342799999</v>
      </c>
      <c r="D288" s="61" t="s">
        <v>107</v>
      </c>
      <c r="E288" s="61" t="s">
        <v>2</v>
      </c>
    </row>
    <row r="289" spans="1:5" x14ac:dyDescent="0.25">
      <c r="A289" s="61" t="s">
        <v>106</v>
      </c>
      <c r="B289" s="61" t="s">
        <v>42</v>
      </c>
      <c r="C289" s="60">
        <v>3306273.0027299998</v>
      </c>
      <c r="D289" s="61" t="s">
        <v>106</v>
      </c>
      <c r="E289" s="61" t="s">
        <v>15</v>
      </c>
    </row>
    <row r="290" spans="1:5" x14ac:dyDescent="0.25">
      <c r="A290" s="61" t="s">
        <v>106</v>
      </c>
      <c r="B290" s="61" t="s">
        <v>45</v>
      </c>
      <c r="C290" s="60">
        <v>3303934.2062300001</v>
      </c>
      <c r="D290" s="61" t="s">
        <v>107</v>
      </c>
      <c r="E290" s="61" t="s">
        <v>4</v>
      </c>
    </row>
    <row r="291" spans="1:5" x14ac:dyDescent="0.25">
      <c r="A291" s="61" t="s">
        <v>106</v>
      </c>
      <c r="B291" s="61" t="s">
        <v>45</v>
      </c>
      <c r="C291" s="60">
        <v>3288777.4232100002</v>
      </c>
      <c r="D291" s="61" t="s">
        <v>107</v>
      </c>
      <c r="E291" s="61" t="s">
        <v>2</v>
      </c>
    </row>
    <row r="292" spans="1:5" x14ac:dyDescent="0.25">
      <c r="A292" s="61" t="s">
        <v>106</v>
      </c>
      <c r="B292" s="61" t="s">
        <v>45</v>
      </c>
      <c r="C292" s="60">
        <v>3223300.1360599999</v>
      </c>
      <c r="D292" s="61" t="s">
        <v>106</v>
      </c>
      <c r="E292" s="61" t="s">
        <v>4</v>
      </c>
    </row>
    <row r="293" spans="1:5" x14ac:dyDescent="0.25">
      <c r="A293" s="61" t="s">
        <v>106</v>
      </c>
      <c r="B293" s="61" t="s">
        <v>40</v>
      </c>
      <c r="C293" s="60">
        <v>3198199.30382</v>
      </c>
      <c r="D293" s="61" t="s">
        <v>107</v>
      </c>
      <c r="E293" s="61" t="s">
        <v>4</v>
      </c>
    </row>
    <row r="294" spans="1:5" x14ac:dyDescent="0.25">
      <c r="A294" s="61" t="s">
        <v>106</v>
      </c>
      <c r="B294" s="61" t="s">
        <v>40</v>
      </c>
      <c r="C294" s="60">
        <v>3193322.6871199999</v>
      </c>
      <c r="D294" s="61" t="s">
        <v>107</v>
      </c>
      <c r="E294" s="61" t="s">
        <v>7</v>
      </c>
    </row>
    <row r="295" spans="1:5" x14ac:dyDescent="0.25">
      <c r="A295" s="61" t="s">
        <v>106</v>
      </c>
      <c r="B295" s="61" t="s">
        <v>42</v>
      </c>
      <c r="C295" s="60">
        <v>3167357.1960200001</v>
      </c>
      <c r="D295" s="61" t="s">
        <v>107</v>
      </c>
      <c r="E295" s="61" t="s">
        <v>4</v>
      </c>
    </row>
    <row r="296" spans="1:5" x14ac:dyDescent="0.25">
      <c r="A296" s="61" t="s">
        <v>106</v>
      </c>
      <c r="B296" s="61" t="s">
        <v>41</v>
      </c>
      <c r="C296" s="60">
        <v>3165616.3634000001</v>
      </c>
      <c r="D296" s="61" t="s">
        <v>107</v>
      </c>
      <c r="E296" s="61" t="s">
        <v>4</v>
      </c>
    </row>
    <row r="297" spans="1:5" x14ac:dyDescent="0.25">
      <c r="A297" s="61" t="s">
        <v>106</v>
      </c>
      <c r="B297" s="61" t="s">
        <v>39</v>
      </c>
      <c r="C297" s="60">
        <v>3162942.7233099998</v>
      </c>
      <c r="D297" s="61" t="s">
        <v>107</v>
      </c>
      <c r="E297" s="61" t="s">
        <v>5</v>
      </c>
    </row>
    <row r="298" spans="1:5" x14ac:dyDescent="0.25">
      <c r="A298" s="61" t="s">
        <v>106</v>
      </c>
      <c r="B298" s="61" t="s">
        <v>40</v>
      </c>
      <c r="C298" s="60">
        <v>3154392.3096400001</v>
      </c>
      <c r="D298" s="61" t="s">
        <v>107</v>
      </c>
      <c r="E298" s="61" t="s">
        <v>4</v>
      </c>
    </row>
    <row r="299" spans="1:5" x14ac:dyDescent="0.25">
      <c r="A299" s="61" t="s">
        <v>106</v>
      </c>
      <c r="B299" s="61" t="s">
        <v>44</v>
      </c>
      <c r="C299" s="60">
        <v>3138094.8458699998</v>
      </c>
      <c r="D299" s="61" t="s">
        <v>107</v>
      </c>
      <c r="E299" s="61" t="s">
        <v>2</v>
      </c>
    </row>
    <row r="300" spans="1:5" x14ac:dyDescent="0.25">
      <c r="A300" s="61" t="s">
        <v>106</v>
      </c>
      <c r="B300" s="61" t="s">
        <v>44</v>
      </c>
      <c r="C300" s="60">
        <v>3130152.1715199999</v>
      </c>
      <c r="D300" s="61" t="s">
        <v>107</v>
      </c>
      <c r="E300" s="61" t="s">
        <v>2</v>
      </c>
    </row>
    <row r="301" spans="1:5" x14ac:dyDescent="0.25">
      <c r="A301" s="61" t="s">
        <v>106</v>
      </c>
      <c r="B301" s="61" t="s">
        <v>45</v>
      </c>
      <c r="C301" s="60">
        <v>3121756.4944500001</v>
      </c>
      <c r="D301" s="61" t="s">
        <v>107</v>
      </c>
      <c r="E301" s="61" t="s">
        <v>15</v>
      </c>
    </row>
    <row r="302" spans="1:5" x14ac:dyDescent="0.25">
      <c r="A302" s="61" t="s">
        <v>106</v>
      </c>
      <c r="B302" s="61" t="s">
        <v>40</v>
      </c>
      <c r="C302" s="60">
        <v>3109848.5211200002</v>
      </c>
      <c r="D302" s="61" t="s">
        <v>107</v>
      </c>
      <c r="E302" s="61" t="s">
        <v>2</v>
      </c>
    </row>
    <row r="303" spans="1:5" x14ac:dyDescent="0.25">
      <c r="A303" s="61" t="s">
        <v>106</v>
      </c>
      <c r="B303" s="61" t="s">
        <v>47</v>
      </c>
      <c r="C303" s="60">
        <v>3086569.2606899999</v>
      </c>
      <c r="D303" s="61" t="s">
        <v>106</v>
      </c>
      <c r="E303" s="61" t="s">
        <v>4</v>
      </c>
    </row>
    <row r="304" spans="1:5" x14ac:dyDescent="0.25">
      <c r="A304" s="61" t="s">
        <v>106</v>
      </c>
      <c r="B304" s="61" t="s">
        <v>40</v>
      </c>
      <c r="C304" s="60">
        <v>3079764.6507000001</v>
      </c>
      <c r="D304" s="61" t="s">
        <v>107</v>
      </c>
      <c r="E304" s="61" t="s">
        <v>4</v>
      </c>
    </row>
    <row r="305" spans="1:5" x14ac:dyDescent="0.25">
      <c r="A305" s="61" t="s">
        <v>106</v>
      </c>
      <c r="B305" s="61" t="s">
        <v>41</v>
      </c>
      <c r="C305" s="60">
        <v>3032773.7595199998</v>
      </c>
      <c r="D305" s="61" t="s">
        <v>107</v>
      </c>
      <c r="E305" s="61" t="s">
        <v>4</v>
      </c>
    </row>
    <row r="306" spans="1:5" x14ac:dyDescent="0.25">
      <c r="A306" s="61" t="s">
        <v>106</v>
      </c>
      <c r="B306" s="61" t="s">
        <v>46</v>
      </c>
      <c r="C306" s="60">
        <v>3032161.4491400002</v>
      </c>
      <c r="D306" s="61" t="s">
        <v>106</v>
      </c>
      <c r="E306" s="61" t="s">
        <v>9</v>
      </c>
    </row>
    <row r="307" spans="1:5" x14ac:dyDescent="0.25">
      <c r="A307" s="61" t="s">
        <v>106</v>
      </c>
      <c r="B307" s="61" t="s">
        <v>40</v>
      </c>
      <c r="C307" s="60">
        <v>3019043.0580099998</v>
      </c>
      <c r="D307" s="61" t="s">
        <v>107</v>
      </c>
      <c r="E307" s="61" t="s">
        <v>2</v>
      </c>
    </row>
    <row r="308" spans="1:5" x14ac:dyDescent="0.25">
      <c r="A308" s="61" t="s">
        <v>106</v>
      </c>
      <c r="B308" s="61" t="s">
        <v>40</v>
      </c>
      <c r="C308" s="60">
        <v>3006194.7709300001</v>
      </c>
      <c r="D308" s="61" t="s">
        <v>107</v>
      </c>
      <c r="E308" s="61" t="s">
        <v>2</v>
      </c>
    </row>
    <row r="309" spans="1:5" x14ac:dyDescent="0.25">
      <c r="A309" s="61" t="s">
        <v>106</v>
      </c>
      <c r="B309" s="61" t="s">
        <v>42</v>
      </c>
      <c r="C309" s="60">
        <v>2995805.5621099998</v>
      </c>
      <c r="D309" s="61" t="s">
        <v>107</v>
      </c>
      <c r="E309" s="61" t="s">
        <v>4</v>
      </c>
    </row>
    <row r="310" spans="1:5" x14ac:dyDescent="0.25">
      <c r="A310" s="61" t="s">
        <v>106</v>
      </c>
      <c r="B310" s="61" t="s">
        <v>40</v>
      </c>
      <c r="C310" s="60">
        <v>2994535.64549</v>
      </c>
      <c r="D310" s="61" t="s">
        <v>107</v>
      </c>
      <c r="E310" s="61" t="s">
        <v>4</v>
      </c>
    </row>
    <row r="311" spans="1:5" x14ac:dyDescent="0.25">
      <c r="A311" s="61" t="s">
        <v>106</v>
      </c>
      <c r="B311" s="61" t="s">
        <v>43</v>
      </c>
      <c r="C311" s="60">
        <v>2980688.1255000001</v>
      </c>
      <c r="D311" s="61" t="s">
        <v>107</v>
      </c>
      <c r="E311" s="61" t="s">
        <v>2</v>
      </c>
    </row>
    <row r="312" spans="1:5" x14ac:dyDescent="0.25">
      <c r="A312" s="61" t="s">
        <v>106</v>
      </c>
      <c r="B312" s="61" t="s">
        <v>45</v>
      </c>
      <c r="C312" s="60">
        <v>2952338.3724400001</v>
      </c>
      <c r="D312" s="61" t="s">
        <v>106</v>
      </c>
      <c r="E312" s="61" t="s">
        <v>2</v>
      </c>
    </row>
    <row r="313" spans="1:5" x14ac:dyDescent="0.25">
      <c r="A313" s="61" t="s">
        <v>106</v>
      </c>
      <c r="B313" s="61" t="s">
        <v>44</v>
      </c>
      <c r="C313" s="60">
        <v>2949222.6035199999</v>
      </c>
      <c r="D313" s="61" t="s">
        <v>107</v>
      </c>
      <c r="E313" s="61" t="s">
        <v>4</v>
      </c>
    </row>
    <row r="314" spans="1:5" x14ac:dyDescent="0.25">
      <c r="A314" s="61" t="s">
        <v>106</v>
      </c>
      <c r="B314" s="61" t="s">
        <v>41</v>
      </c>
      <c r="C314" s="60">
        <v>2901571.9934200002</v>
      </c>
      <c r="D314" s="61" t="s">
        <v>107</v>
      </c>
      <c r="E314" s="61" t="s">
        <v>4</v>
      </c>
    </row>
    <row r="315" spans="1:5" x14ac:dyDescent="0.25">
      <c r="A315" s="61" t="s">
        <v>106</v>
      </c>
      <c r="B315" s="61" t="s">
        <v>41</v>
      </c>
      <c r="C315" s="60">
        <v>2901462.5918999999</v>
      </c>
      <c r="D315" s="61" t="s">
        <v>107</v>
      </c>
      <c r="E315" s="61" t="s">
        <v>4</v>
      </c>
    </row>
    <row r="316" spans="1:5" x14ac:dyDescent="0.25">
      <c r="A316" s="61" t="s">
        <v>106</v>
      </c>
      <c r="B316" s="61" t="s">
        <v>41</v>
      </c>
      <c r="C316" s="60">
        <v>2870449.7222099998</v>
      </c>
      <c r="D316" s="61" t="s">
        <v>107</v>
      </c>
      <c r="E316" s="61" t="s">
        <v>9</v>
      </c>
    </row>
    <row r="317" spans="1:5" x14ac:dyDescent="0.25">
      <c r="A317" s="61" t="s">
        <v>106</v>
      </c>
      <c r="B317" s="61" t="s">
        <v>41</v>
      </c>
      <c r="C317" s="60">
        <v>2866244.9216100001</v>
      </c>
      <c r="D317" s="61" t="s">
        <v>107</v>
      </c>
      <c r="E317" s="61" t="s">
        <v>4</v>
      </c>
    </row>
    <row r="318" spans="1:5" x14ac:dyDescent="0.25">
      <c r="A318" s="61" t="s">
        <v>106</v>
      </c>
      <c r="B318" s="61" t="s">
        <v>41</v>
      </c>
      <c r="C318" s="60">
        <v>2855080.2039399999</v>
      </c>
      <c r="D318" s="61" t="s">
        <v>107</v>
      </c>
      <c r="E318" s="61" t="s">
        <v>12</v>
      </c>
    </row>
    <row r="319" spans="1:5" x14ac:dyDescent="0.25">
      <c r="A319" s="61" t="s">
        <v>106</v>
      </c>
      <c r="B319" s="61" t="s">
        <v>40</v>
      </c>
      <c r="C319" s="60">
        <v>2842653.02141</v>
      </c>
      <c r="D319" s="61" t="s">
        <v>107</v>
      </c>
      <c r="E319" s="61" t="s">
        <v>1</v>
      </c>
    </row>
    <row r="320" spans="1:5" x14ac:dyDescent="0.25">
      <c r="A320" s="61" t="s">
        <v>106</v>
      </c>
      <c r="B320" s="61" t="s">
        <v>40</v>
      </c>
      <c r="C320" s="60">
        <v>2808051.4750999999</v>
      </c>
      <c r="D320" s="61" t="s">
        <v>107</v>
      </c>
      <c r="E320" s="61" t="s">
        <v>4</v>
      </c>
    </row>
    <row r="321" spans="1:5" x14ac:dyDescent="0.25">
      <c r="A321" s="61" t="s">
        <v>106</v>
      </c>
      <c r="B321" s="61" t="s">
        <v>41</v>
      </c>
      <c r="C321" s="60">
        <v>2804181.0574599998</v>
      </c>
      <c r="D321" s="61" t="s">
        <v>107</v>
      </c>
      <c r="E321" s="61" t="s">
        <v>4</v>
      </c>
    </row>
    <row r="322" spans="1:5" x14ac:dyDescent="0.25">
      <c r="A322" s="61" t="s">
        <v>106</v>
      </c>
      <c r="B322" s="61" t="s">
        <v>39</v>
      </c>
      <c r="C322" s="60">
        <v>2799429.1773399999</v>
      </c>
      <c r="D322" s="61" t="s">
        <v>107</v>
      </c>
      <c r="E322" s="61" t="s">
        <v>1</v>
      </c>
    </row>
    <row r="323" spans="1:5" x14ac:dyDescent="0.25">
      <c r="A323" s="61" t="s">
        <v>106</v>
      </c>
      <c r="B323" s="61" t="s">
        <v>47</v>
      </c>
      <c r="C323" s="60">
        <v>2791143.0698000002</v>
      </c>
      <c r="D323" s="61" t="s">
        <v>107</v>
      </c>
      <c r="E323" s="61" t="s">
        <v>3</v>
      </c>
    </row>
    <row r="324" spans="1:5" x14ac:dyDescent="0.25">
      <c r="A324" s="61" t="s">
        <v>106</v>
      </c>
      <c r="B324" s="61" t="s">
        <v>42</v>
      </c>
      <c r="C324" s="60">
        <v>2775287.3000599998</v>
      </c>
      <c r="D324" s="61" t="s">
        <v>107</v>
      </c>
      <c r="E324" s="61" t="s">
        <v>2</v>
      </c>
    </row>
    <row r="325" spans="1:5" x14ac:dyDescent="0.25">
      <c r="A325" s="61" t="s">
        <v>106</v>
      </c>
      <c r="B325" s="61" t="s">
        <v>45</v>
      </c>
      <c r="C325" s="60">
        <v>2767193.1686999998</v>
      </c>
      <c r="D325" s="61" t="s">
        <v>106</v>
      </c>
      <c r="E325" s="61" t="s">
        <v>1</v>
      </c>
    </row>
    <row r="326" spans="1:5" x14ac:dyDescent="0.25">
      <c r="A326" s="61" t="s">
        <v>106</v>
      </c>
      <c r="B326" s="61" t="s">
        <v>46</v>
      </c>
      <c r="C326" s="60">
        <v>2765554.7632800001</v>
      </c>
      <c r="D326" s="61" t="s">
        <v>107</v>
      </c>
      <c r="E326" s="61" t="s">
        <v>3</v>
      </c>
    </row>
    <row r="327" spans="1:5" x14ac:dyDescent="0.25">
      <c r="A327" s="61" t="s">
        <v>106</v>
      </c>
      <c r="B327" s="61" t="s">
        <v>42</v>
      </c>
      <c r="C327" s="60">
        <v>2759276.7462200001</v>
      </c>
      <c r="D327" s="61" t="s">
        <v>107</v>
      </c>
      <c r="E327" s="61" t="s">
        <v>1</v>
      </c>
    </row>
    <row r="328" spans="1:5" x14ac:dyDescent="0.25">
      <c r="A328" s="61" t="s">
        <v>106</v>
      </c>
      <c r="B328" s="61" t="s">
        <v>42</v>
      </c>
      <c r="C328" s="60">
        <v>2752378.1400199998</v>
      </c>
      <c r="D328" s="61" t="s">
        <v>107</v>
      </c>
      <c r="E328" s="61" t="s">
        <v>1</v>
      </c>
    </row>
    <row r="329" spans="1:5" x14ac:dyDescent="0.25">
      <c r="A329" s="61" t="s">
        <v>106</v>
      </c>
      <c r="B329" s="61" t="s">
        <v>41</v>
      </c>
      <c r="C329" s="60">
        <v>2740711.18842</v>
      </c>
      <c r="D329" s="61" t="s">
        <v>107</v>
      </c>
      <c r="E329" s="61" t="s">
        <v>1</v>
      </c>
    </row>
    <row r="330" spans="1:5" x14ac:dyDescent="0.25">
      <c r="A330" s="61" t="s">
        <v>106</v>
      </c>
      <c r="B330" s="61" t="s">
        <v>45</v>
      </c>
      <c r="C330" s="60">
        <v>2733739.35512</v>
      </c>
      <c r="D330" s="61" t="s">
        <v>107</v>
      </c>
      <c r="E330" s="61" t="s">
        <v>6</v>
      </c>
    </row>
    <row r="331" spans="1:5" x14ac:dyDescent="0.25">
      <c r="A331" s="61" t="s">
        <v>106</v>
      </c>
      <c r="B331" s="61" t="s">
        <v>41</v>
      </c>
      <c r="C331" s="60">
        <v>2690385.2646900001</v>
      </c>
      <c r="D331" s="61" t="s">
        <v>107</v>
      </c>
      <c r="E331" s="61" t="s">
        <v>4</v>
      </c>
    </row>
    <row r="332" spans="1:5" x14ac:dyDescent="0.25">
      <c r="A332" s="61" t="s">
        <v>106</v>
      </c>
      <c r="B332" s="61" t="s">
        <v>39</v>
      </c>
      <c r="C332" s="60">
        <v>2685212.9830700001</v>
      </c>
      <c r="D332" s="61" t="s">
        <v>107</v>
      </c>
      <c r="E332" s="61" t="s">
        <v>4</v>
      </c>
    </row>
    <row r="333" spans="1:5" x14ac:dyDescent="0.25">
      <c r="A333" s="61" t="s">
        <v>106</v>
      </c>
      <c r="B333" s="61" t="s">
        <v>47</v>
      </c>
      <c r="C333" s="60">
        <v>2665002.1034200001</v>
      </c>
      <c r="D333" s="61" t="s">
        <v>107</v>
      </c>
      <c r="E333" s="61" t="s">
        <v>3</v>
      </c>
    </row>
    <row r="334" spans="1:5" x14ac:dyDescent="0.25">
      <c r="A334" s="61" t="s">
        <v>106</v>
      </c>
      <c r="B334" s="61" t="s">
        <v>45</v>
      </c>
      <c r="C334" s="60">
        <v>2657971.4541000002</v>
      </c>
      <c r="D334" s="61" t="s">
        <v>106</v>
      </c>
      <c r="E334" s="61" t="s">
        <v>2</v>
      </c>
    </row>
    <row r="335" spans="1:5" x14ac:dyDescent="0.25">
      <c r="A335" s="61" t="s">
        <v>106</v>
      </c>
      <c r="B335" s="61" t="s">
        <v>40</v>
      </c>
      <c r="C335" s="60">
        <v>2657716.4316400001</v>
      </c>
      <c r="D335" s="61" t="s">
        <v>107</v>
      </c>
      <c r="E335" s="61" t="s">
        <v>6</v>
      </c>
    </row>
    <row r="336" spans="1:5" x14ac:dyDescent="0.25">
      <c r="A336" s="61" t="s">
        <v>106</v>
      </c>
      <c r="B336" s="61" t="s">
        <v>41</v>
      </c>
      <c r="C336" s="60">
        <v>2657533.7014500001</v>
      </c>
      <c r="D336" s="61" t="s">
        <v>107</v>
      </c>
      <c r="E336" s="61" t="s">
        <v>4</v>
      </c>
    </row>
    <row r="337" spans="1:5" x14ac:dyDescent="0.25">
      <c r="A337" s="61" t="s">
        <v>106</v>
      </c>
      <c r="B337" s="61" t="s">
        <v>44</v>
      </c>
      <c r="C337" s="60">
        <v>2655132.87096</v>
      </c>
      <c r="D337" s="61" t="s">
        <v>107</v>
      </c>
      <c r="E337" s="61" t="s">
        <v>2</v>
      </c>
    </row>
    <row r="338" spans="1:5" x14ac:dyDescent="0.25">
      <c r="A338" s="61" t="s">
        <v>106</v>
      </c>
      <c r="B338" s="61" t="s">
        <v>39</v>
      </c>
      <c r="C338" s="60">
        <v>2571752.7279599998</v>
      </c>
      <c r="D338" s="61" t="s">
        <v>107</v>
      </c>
      <c r="E338" s="61" t="s">
        <v>4</v>
      </c>
    </row>
    <row r="339" spans="1:5" x14ac:dyDescent="0.25">
      <c r="A339" s="61" t="s">
        <v>106</v>
      </c>
      <c r="B339" s="61" t="s">
        <v>42</v>
      </c>
      <c r="C339" s="60">
        <v>2561300.1608899999</v>
      </c>
      <c r="D339" s="61" t="s">
        <v>107</v>
      </c>
      <c r="E339" s="61" t="s">
        <v>4</v>
      </c>
    </row>
    <row r="340" spans="1:5" x14ac:dyDescent="0.25">
      <c r="A340" s="61" t="s">
        <v>106</v>
      </c>
      <c r="B340" s="61" t="s">
        <v>41</v>
      </c>
      <c r="C340" s="60">
        <v>2560736.2982600001</v>
      </c>
      <c r="D340" s="61" t="s">
        <v>106</v>
      </c>
      <c r="E340" s="61" t="s">
        <v>15</v>
      </c>
    </row>
    <row r="341" spans="1:5" x14ac:dyDescent="0.25">
      <c r="A341" s="61" t="s">
        <v>106</v>
      </c>
      <c r="B341" s="61" t="s">
        <v>44</v>
      </c>
      <c r="C341" s="60">
        <v>2553357.0303400001</v>
      </c>
      <c r="D341" s="61" t="s">
        <v>107</v>
      </c>
      <c r="E341" s="61" t="s">
        <v>6</v>
      </c>
    </row>
    <row r="342" spans="1:5" x14ac:dyDescent="0.25">
      <c r="A342" s="61" t="s">
        <v>106</v>
      </c>
      <c r="B342" s="61" t="s">
        <v>42</v>
      </c>
      <c r="C342" s="60">
        <v>2539007.1614799998</v>
      </c>
      <c r="D342" s="61" t="s">
        <v>107</v>
      </c>
      <c r="E342" s="61" t="s">
        <v>4</v>
      </c>
    </row>
    <row r="343" spans="1:5" x14ac:dyDescent="0.25">
      <c r="A343" s="61" t="s">
        <v>106</v>
      </c>
      <c r="B343" s="61" t="s">
        <v>47</v>
      </c>
      <c r="C343" s="60">
        <v>2527299.62115</v>
      </c>
      <c r="D343" s="61" t="s">
        <v>106</v>
      </c>
      <c r="E343" s="61" t="s">
        <v>6</v>
      </c>
    </row>
    <row r="344" spans="1:5" x14ac:dyDescent="0.25">
      <c r="A344" s="61" t="s">
        <v>106</v>
      </c>
      <c r="B344" s="61" t="s">
        <v>42</v>
      </c>
      <c r="C344" s="60">
        <v>2514607.3546000002</v>
      </c>
      <c r="D344" s="61" t="s">
        <v>107</v>
      </c>
      <c r="E344" s="61" t="s">
        <v>9</v>
      </c>
    </row>
    <row r="345" spans="1:5" x14ac:dyDescent="0.25">
      <c r="A345" s="61" t="s">
        <v>106</v>
      </c>
      <c r="B345" s="61" t="s">
        <v>40</v>
      </c>
      <c r="C345" s="60">
        <v>2483277.6324999998</v>
      </c>
      <c r="D345" s="61" t="s">
        <v>107</v>
      </c>
      <c r="E345" s="61" t="s">
        <v>2</v>
      </c>
    </row>
    <row r="346" spans="1:5" x14ac:dyDescent="0.25">
      <c r="A346" s="61" t="s">
        <v>106</v>
      </c>
      <c r="B346" s="61" t="s">
        <v>41</v>
      </c>
      <c r="C346" s="60">
        <v>2478352.0767199998</v>
      </c>
      <c r="D346" s="61" t="s">
        <v>107</v>
      </c>
      <c r="E346" s="61" t="s">
        <v>4</v>
      </c>
    </row>
    <row r="347" spans="1:5" x14ac:dyDescent="0.25">
      <c r="A347" s="61" t="s">
        <v>106</v>
      </c>
      <c r="B347" s="61" t="s">
        <v>42</v>
      </c>
      <c r="C347" s="60">
        <v>2473797.3502699998</v>
      </c>
      <c r="D347" s="61" t="s">
        <v>107</v>
      </c>
      <c r="E347" s="61" t="s">
        <v>4</v>
      </c>
    </row>
    <row r="348" spans="1:5" x14ac:dyDescent="0.25">
      <c r="A348" s="61" t="s">
        <v>106</v>
      </c>
      <c r="B348" s="61" t="s">
        <v>44</v>
      </c>
      <c r="C348" s="60">
        <v>2468316.3571299999</v>
      </c>
      <c r="D348" s="61" t="s">
        <v>107</v>
      </c>
      <c r="E348" s="61" t="s">
        <v>4</v>
      </c>
    </row>
    <row r="349" spans="1:5" x14ac:dyDescent="0.25">
      <c r="A349" s="61" t="s">
        <v>106</v>
      </c>
      <c r="B349" s="61" t="s">
        <v>42</v>
      </c>
      <c r="C349" s="60">
        <v>2452207.4643799998</v>
      </c>
      <c r="D349" s="61" t="s">
        <v>107</v>
      </c>
      <c r="E349" s="61" t="s">
        <v>4</v>
      </c>
    </row>
    <row r="350" spans="1:5" x14ac:dyDescent="0.25">
      <c r="A350" s="61" t="s">
        <v>106</v>
      </c>
      <c r="B350" s="61" t="s">
        <v>40</v>
      </c>
      <c r="C350" s="60">
        <v>2429362.1163300001</v>
      </c>
      <c r="D350" s="61" t="s">
        <v>107</v>
      </c>
      <c r="E350" s="61" t="s">
        <v>4</v>
      </c>
    </row>
    <row r="351" spans="1:5" x14ac:dyDescent="0.25">
      <c r="A351" s="61" t="s">
        <v>106</v>
      </c>
      <c r="B351" s="61" t="s">
        <v>41</v>
      </c>
      <c r="C351" s="60">
        <v>2418709.27678</v>
      </c>
      <c r="D351" s="61" t="s">
        <v>107</v>
      </c>
      <c r="E351" s="61" t="s">
        <v>4</v>
      </c>
    </row>
    <row r="352" spans="1:5" x14ac:dyDescent="0.25">
      <c r="A352" s="61" t="s">
        <v>106</v>
      </c>
      <c r="B352" s="61" t="s">
        <v>44</v>
      </c>
      <c r="C352" s="60">
        <v>2412931.4159499998</v>
      </c>
      <c r="D352" s="61" t="s">
        <v>107</v>
      </c>
      <c r="E352" s="61" t="s">
        <v>4</v>
      </c>
    </row>
    <row r="353" spans="1:5" x14ac:dyDescent="0.25">
      <c r="A353" s="61" t="s">
        <v>106</v>
      </c>
      <c r="B353" s="61" t="s">
        <v>40</v>
      </c>
      <c r="C353" s="60">
        <v>2372218.0417599999</v>
      </c>
      <c r="D353" s="61" t="s">
        <v>107</v>
      </c>
      <c r="E353" s="61" t="s">
        <v>4</v>
      </c>
    </row>
    <row r="354" spans="1:5" x14ac:dyDescent="0.25">
      <c r="A354" s="61" t="s">
        <v>106</v>
      </c>
      <c r="B354" s="61" t="s">
        <v>39</v>
      </c>
      <c r="C354" s="60">
        <v>2359638.91524</v>
      </c>
      <c r="D354" s="61" t="s">
        <v>107</v>
      </c>
      <c r="E354" s="61" t="s">
        <v>1</v>
      </c>
    </row>
    <row r="355" spans="1:5" x14ac:dyDescent="0.25">
      <c r="A355" s="61" t="s">
        <v>106</v>
      </c>
      <c r="B355" s="61" t="s">
        <v>41</v>
      </c>
      <c r="C355" s="60">
        <v>2358004.7446900001</v>
      </c>
      <c r="D355" s="61" t="s">
        <v>107</v>
      </c>
      <c r="E355" s="61" t="s">
        <v>15</v>
      </c>
    </row>
    <row r="356" spans="1:5" x14ac:dyDescent="0.25">
      <c r="A356" s="61" t="s">
        <v>106</v>
      </c>
      <c r="B356" s="61" t="s">
        <v>44</v>
      </c>
      <c r="C356" s="60">
        <v>2336151.8656000001</v>
      </c>
      <c r="D356" s="61" t="s">
        <v>107</v>
      </c>
      <c r="E356" s="61" t="s">
        <v>7</v>
      </c>
    </row>
    <row r="357" spans="1:5" x14ac:dyDescent="0.25">
      <c r="A357" s="61" t="s">
        <v>106</v>
      </c>
      <c r="B357" s="61" t="s">
        <v>40</v>
      </c>
      <c r="C357" s="60">
        <v>2331458.4370400002</v>
      </c>
      <c r="D357" s="61" t="s">
        <v>107</v>
      </c>
      <c r="E357" s="61" t="s">
        <v>2</v>
      </c>
    </row>
    <row r="358" spans="1:5" x14ac:dyDescent="0.25">
      <c r="A358" s="61" t="s">
        <v>106</v>
      </c>
      <c r="B358" s="61" t="s">
        <v>40</v>
      </c>
      <c r="C358" s="60">
        <v>2309764.7676200001</v>
      </c>
      <c r="D358" s="61" t="s">
        <v>107</v>
      </c>
      <c r="E358" s="61" t="s">
        <v>2</v>
      </c>
    </row>
    <row r="359" spans="1:5" x14ac:dyDescent="0.25">
      <c r="A359" s="61" t="s">
        <v>106</v>
      </c>
      <c r="B359" s="61" t="s">
        <v>42</v>
      </c>
      <c r="C359" s="60">
        <v>2300365.1617000001</v>
      </c>
      <c r="D359" s="61" t="s">
        <v>107</v>
      </c>
      <c r="E359" s="61" t="s">
        <v>6</v>
      </c>
    </row>
    <row r="360" spans="1:5" x14ac:dyDescent="0.25">
      <c r="A360" s="61" t="s">
        <v>106</v>
      </c>
      <c r="B360" s="61" t="s">
        <v>41</v>
      </c>
      <c r="C360" s="60">
        <v>2299863.6323099998</v>
      </c>
      <c r="D360" s="61" t="s">
        <v>107</v>
      </c>
      <c r="E360" s="61" t="s">
        <v>4</v>
      </c>
    </row>
    <row r="361" spans="1:5" x14ac:dyDescent="0.25">
      <c r="A361" s="61" t="s">
        <v>106</v>
      </c>
      <c r="B361" s="61" t="s">
        <v>43</v>
      </c>
      <c r="C361" s="60">
        <v>2299729.5578700001</v>
      </c>
      <c r="D361" s="61" t="s">
        <v>107</v>
      </c>
      <c r="E361" s="61" t="s">
        <v>2</v>
      </c>
    </row>
    <row r="362" spans="1:5" x14ac:dyDescent="0.25">
      <c r="A362" s="61" t="s">
        <v>106</v>
      </c>
      <c r="B362" s="61" t="s">
        <v>44</v>
      </c>
      <c r="C362" s="60">
        <v>2284647.2032900001</v>
      </c>
      <c r="D362" s="61" t="s">
        <v>107</v>
      </c>
      <c r="E362" s="61" t="s">
        <v>9</v>
      </c>
    </row>
    <row r="363" spans="1:5" x14ac:dyDescent="0.25">
      <c r="A363" s="61" t="s">
        <v>106</v>
      </c>
      <c r="B363" s="61" t="s">
        <v>46</v>
      </c>
      <c r="C363" s="60">
        <v>2273450.9217099999</v>
      </c>
      <c r="D363" s="61" t="s">
        <v>106</v>
      </c>
      <c r="E363" s="61" t="s">
        <v>15</v>
      </c>
    </row>
    <row r="364" spans="1:5" x14ac:dyDescent="0.25">
      <c r="A364" s="61" t="s">
        <v>106</v>
      </c>
      <c r="B364" s="61" t="s">
        <v>40</v>
      </c>
      <c r="C364" s="60">
        <v>2270535.6369099999</v>
      </c>
      <c r="D364" s="61" t="s">
        <v>107</v>
      </c>
      <c r="E364" s="61" t="s">
        <v>9</v>
      </c>
    </row>
    <row r="365" spans="1:5" x14ac:dyDescent="0.25">
      <c r="A365" s="61" t="s">
        <v>106</v>
      </c>
      <c r="B365" s="61" t="s">
        <v>39</v>
      </c>
      <c r="C365" s="60">
        <v>2264031.0809200001</v>
      </c>
      <c r="D365" s="61" t="s">
        <v>107</v>
      </c>
      <c r="E365" s="61" t="s">
        <v>2</v>
      </c>
    </row>
    <row r="366" spans="1:5" x14ac:dyDescent="0.25">
      <c r="A366" s="61" t="s">
        <v>106</v>
      </c>
      <c r="B366" s="61" t="s">
        <v>40</v>
      </c>
      <c r="C366" s="60">
        <v>2256542.8239500001</v>
      </c>
      <c r="D366" s="61" t="s">
        <v>107</v>
      </c>
      <c r="E366" s="61" t="s">
        <v>1</v>
      </c>
    </row>
    <row r="367" spans="1:5" x14ac:dyDescent="0.25">
      <c r="A367" s="61" t="s">
        <v>106</v>
      </c>
      <c r="B367" s="61" t="s">
        <v>41</v>
      </c>
      <c r="C367" s="60">
        <v>2253878.78657</v>
      </c>
      <c r="D367" s="61" t="s">
        <v>107</v>
      </c>
      <c r="E367" s="61" t="s">
        <v>4</v>
      </c>
    </row>
    <row r="368" spans="1:5" x14ac:dyDescent="0.25">
      <c r="A368" s="61" t="s">
        <v>106</v>
      </c>
      <c r="B368" s="61" t="s">
        <v>41</v>
      </c>
      <c r="C368" s="60">
        <v>2249157.4260300002</v>
      </c>
      <c r="D368" s="61" t="s">
        <v>107</v>
      </c>
      <c r="E368" s="61" t="s">
        <v>12</v>
      </c>
    </row>
    <row r="369" spans="1:5" x14ac:dyDescent="0.25">
      <c r="A369" s="61" t="s">
        <v>106</v>
      </c>
      <c r="B369" s="61" t="s">
        <v>44</v>
      </c>
      <c r="C369" s="60">
        <v>2237829.6857500002</v>
      </c>
      <c r="D369" s="61" t="s">
        <v>107</v>
      </c>
      <c r="E369" s="61" t="s">
        <v>5</v>
      </c>
    </row>
    <row r="370" spans="1:5" x14ac:dyDescent="0.25">
      <c r="A370" s="61" t="s">
        <v>106</v>
      </c>
      <c r="B370" s="61" t="s">
        <v>40</v>
      </c>
      <c r="C370" s="60">
        <v>2221469.2593800002</v>
      </c>
      <c r="D370" s="61" t="s">
        <v>107</v>
      </c>
      <c r="E370" s="61" t="s">
        <v>7</v>
      </c>
    </row>
    <row r="371" spans="1:5" x14ac:dyDescent="0.25">
      <c r="A371" s="61" t="s">
        <v>106</v>
      </c>
      <c r="B371" s="61" t="s">
        <v>44</v>
      </c>
      <c r="C371" s="60">
        <v>2211117.6006800001</v>
      </c>
      <c r="D371" s="61" t="s">
        <v>106</v>
      </c>
      <c r="E371" s="61" t="s">
        <v>14</v>
      </c>
    </row>
    <row r="372" spans="1:5" x14ac:dyDescent="0.25">
      <c r="A372" s="61" t="s">
        <v>106</v>
      </c>
      <c r="B372" s="61" t="s">
        <v>44</v>
      </c>
      <c r="C372" s="60">
        <v>2202623.13393</v>
      </c>
      <c r="D372" s="61" t="s">
        <v>107</v>
      </c>
      <c r="E372" s="61" t="s">
        <v>4</v>
      </c>
    </row>
    <row r="373" spans="1:5" x14ac:dyDescent="0.25">
      <c r="A373" s="61" t="s">
        <v>106</v>
      </c>
      <c r="B373" s="61" t="s">
        <v>41</v>
      </c>
      <c r="C373" s="60">
        <v>2197989.84754</v>
      </c>
      <c r="D373" s="61" t="s">
        <v>107</v>
      </c>
      <c r="E373" s="61" t="s">
        <v>4</v>
      </c>
    </row>
    <row r="374" spans="1:5" x14ac:dyDescent="0.25">
      <c r="A374" s="61" t="s">
        <v>106</v>
      </c>
      <c r="B374" s="61" t="s">
        <v>39</v>
      </c>
      <c r="C374" s="60">
        <v>2197341.1673900001</v>
      </c>
      <c r="D374" s="61" t="s">
        <v>107</v>
      </c>
      <c r="E374" s="61" t="s">
        <v>9</v>
      </c>
    </row>
    <row r="375" spans="1:5" x14ac:dyDescent="0.25">
      <c r="A375" s="61" t="s">
        <v>106</v>
      </c>
      <c r="B375" s="61" t="s">
        <v>41</v>
      </c>
      <c r="C375" s="60">
        <v>2189593.1468199999</v>
      </c>
      <c r="D375" s="61" t="s">
        <v>106</v>
      </c>
      <c r="E375" s="61" t="s">
        <v>12</v>
      </c>
    </row>
    <row r="376" spans="1:5" x14ac:dyDescent="0.25">
      <c r="A376" s="61" t="s">
        <v>106</v>
      </c>
      <c r="B376" s="61" t="s">
        <v>44</v>
      </c>
      <c r="C376" s="60">
        <v>2165604.17191</v>
      </c>
      <c r="D376" s="61" t="s">
        <v>107</v>
      </c>
      <c r="E376" s="61" t="s">
        <v>2</v>
      </c>
    </row>
    <row r="377" spans="1:5" x14ac:dyDescent="0.25">
      <c r="A377" s="61" t="s">
        <v>106</v>
      </c>
      <c r="B377" s="61" t="s">
        <v>40</v>
      </c>
      <c r="C377" s="60">
        <v>2148551.9188700002</v>
      </c>
      <c r="D377" s="61" t="s">
        <v>107</v>
      </c>
      <c r="E377" s="61" t="s">
        <v>5</v>
      </c>
    </row>
    <row r="378" spans="1:5" x14ac:dyDescent="0.25">
      <c r="A378" s="61" t="s">
        <v>106</v>
      </c>
      <c r="B378" s="61" t="s">
        <v>42</v>
      </c>
      <c r="C378" s="60">
        <v>2145047.0046899999</v>
      </c>
      <c r="D378" s="61" t="s">
        <v>107</v>
      </c>
      <c r="E378" s="61" t="s">
        <v>0</v>
      </c>
    </row>
    <row r="379" spans="1:5" x14ac:dyDescent="0.25">
      <c r="A379" s="61" t="s">
        <v>106</v>
      </c>
      <c r="B379" s="61" t="s">
        <v>41</v>
      </c>
      <c r="C379" s="60">
        <v>2143828.4280099999</v>
      </c>
      <c r="D379" s="61" t="s">
        <v>107</v>
      </c>
      <c r="E379" s="61" t="s">
        <v>4</v>
      </c>
    </row>
    <row r="380" spans="1:5" x14ac:dyDescent="0.25">
      <c r="A380" s="61" t="s">
        <v>106</v>
      </c>
      <c r="B380" s="61" t="s">
        <v>40</v>
      </c>
      <c r="C380" s="60">
        <v>2138182.6696899999</v>
      </c>
      <c r="D380" s="61" t="s">
        <v>107</v>
      </c>
      <c r="E380" s="61" t="s">
        <v>4</v>
      </c>
    </row>
    <row r="381" spans="1:5" x14ac:dyDescent="0.25">
      <c r="A381" s="61" t="s">
        <v>106</v>
      </c>
      <c r="B381" s="61" t="s">
        <v>45</v>
      </c>
      <c r="C381" s="60">
        <v>2132751.47652</v>
      </c>
      <c r="D381" s="61" t="s">
        <v>107</v>
      </c>
      <c r="E381" s="61" t="s">
        <v>2</v>
      </c>
    </row>
    <row r="382" spans="1:5" x14ac:dyDescent="0.25">
      <c r="A382" s="61" t="s">
        <v>106</v>
      </c>
      <c r="B382" s="61" t="s">
        <v>41</v>
      </c>
      <c r="C382" s="60">
        <v>2111015.2325300002</v>
      </c>
      <c r="D382" s="61" t="s">
        <v>107</v>
      </c>
      <c r="E382" s="61" t="s">
        <v>4</v>
      </c>
    </row>
    <row r="383" spans="1:5" x14ac:dyDescent="0.25">
      <c r="A383" s="61" t="s">
        <v>106</v>
      </c>
      <c r="B383" s="61" t="s">
        <v>44</v>
      </c>
      <c r="C383" s="60">
        <v>2096548.5601300001</v>
      </c>
      <c r="D383" s="61" t="s">
        <v>106</v>
      </c>
      <c r="E383" s="61" t="s">
        <v>11</v>
      </c>
    </row>
    <row r="384" spans="1:5" x14ac:dyDescent="0.25">
      <c r="A384" s="61" t="s">
        <v>106</v>
      </c>
      <c r="B384" s="61" t="s">
        <v>44</v>
      </c>
      <c r="C384" s="60">
        <v>2093970.4356500001</v>
      </c>
      <c r="D384" s="61" t="s">
        <v>107</v>
      </c>
      <c r="E384" s="61" t="s">
        <v>2</v>
      </c>
    </row>
    <row r="385" spans="1:5" x14ac:dyDescent="0.25">
      <c r="A385" s="61" t="s">
        <v>106</v>
      </c>
      <c r="B385" s="61" t="s">
        <v>40</v>
      </c>
      <c r="C385" s="60">
        <v>2092642.54736</v>
      </c>
      <c r="D385" s="61" t="s">
        <v>107</v>
      </c>
      <c r="E385" s="61" t="s">
        <v>4</v>
      </c>
    </row>
    <row r="386" spans="1:5" x14ac:dyDescent="0.25">
      <c r="A386" s="61" t="s">
        <v>106</v>
      </c>
      <c r="B386" s="61" t="s">
        <v>44</v>
      </c>
      <c r="C386" s="60">
        <v>2067217.28853</v>
      </c>
      <c r="D386" s="61" t="s">
        <v>107</v>
      </c>
      <c r="E386" s="61" t="s">
        <v>5</v>
      </c>
    </row>
    <row r="387" spans="1:5" x14ac:dyDescent="0.25">
      <c r="A387" s="61" t="s">
        <v>106</v>
      </c>
      <c r="B387" s="61" t="s">
        <v>40</v>
      </c>
      <c r="C387" s="60">
        <v>2057431.30171</v>
      </c>
      <c r="D387" s="61" t="s">
        <v>107</v>
      </c>
      <c r="E387" s="61" t="s">
        <v>11</v>
      </c>
    </row>
    <row r="388" spans="1:5" x14ac:dyDescent="0.25">
      <c r="A388" s="61" t="s">
        <v>106</v>
      </c>
      <c r="B388" s="61" t="s">
        <v>44</v>
      </c>
      <c r="C388" s="60">
        <v>2057356.8970999999</v>
      </c>
      <c r="D388" s="61" t="s">
        <v>107</v>
      </c>
      <c r="E388" s="61" t="s">
        <v>6</v>
      </c>
    </row>
    <row r="389" spans="1:5" x14ac:dyDescent="0.25">
      <c r="A389" s="61" t="s">
        <v>106</v>
      </c>
      <c r="B389" s="61" t="s">
        <v>41</v>
      </c>
      <c r="C389" s="60">
        <v>2053224.8182000001</v>
      </c>
      <c r="D389" s="61" t="s">
        <v>107</v>
      </c>
      <c r="E389" s="61" t="s">
        <v>4</v>
      </c>
    </row>
    <row r="390" spans="1:5" x14ac:dyDescent="0.25">
      <c r="A390" s="61" t="s">
        <v>106</v>
      </c>
      <c r="B390" s="61" t="s">
        <v>41</v>
      </c>
      <c r="C390" s="60">
        <v>2049815.59763</v>
      </c>
      <c r="D390" s="61" t="s">
        <v>107</v>
      </c>
      <c r="E390" s="61" t="s">
        <v>15</v>
      </c>
    </row>
    <row r="391" spans="1:5" x14ac:dyDescent="0.25">
      <c r="A391" s="61" t="s">
        <v>106</v>
      </c>
      <c r="B391" s="61" t="s">
        <v>41</v>
      </c>
      <c r="C391" s="60">
        <v>2039692.5687500001</v>
      </c>
      <c r="D391" s="61" t="s">
        <v>107</v>
      </c>
      <c r="E391" s="61" t="s">
        <v>15</v>
      </c>
    </row>
    <row r="392" spans="1:5" x14ac:dyDescent="0.25">
      <c r="A392" s="61" t="s">
        <v>106</v>
      </c>
      <c r="B392" s="61" t="s">
        <v>41</v>
      </c>
      <c r="C392" s="60">
        <v>2029045.5016000001</v>
      </c>
      <c r="D392" s="61" t="s">
        <v>107</v>
      </c>
      <c r="E392" s="61" t="s">
        <v>7</v>
      </c>
    </row>
    <row r="393" spans="1:5" x14ac:dyDescent="0.25">
      <c r="A393" s="61" t="s">
        <v>106</v>
      </c>
      <c r="B393" s="61" t="s">
        <v>46</v>
      </c>
      <c r="C393" s="60">
        <v>2028310.6820799999</v>
      </c>
      <c r="D393" s="61" t="s">
        <v>107</v>
      </c>
      <c r="E393" s="61" t="s">
        <v>6</v>
      </c>
    </row>
    <row r="394" spans="1:5" x14ac:dyDescent="0.25">
      <c r="A394" s="61" t="s">
        <v>106</v>
      </c>
      <c r="B394" s="61" t="s">
        <v>41</v>
      </c>
      <c r="C394" s="60">
        <v>2012725.8296000001</v>
      </c>
      <c r="D394" s="61" t="s">
        <v>107</v>
      </c>
      <c r="E394" s="61" t="s">
        <v>4</v>
      </c>
    </row>
    <row r="395" spans="1:5" x14ac:dyDescent="0.25">
      <c r="A395" s="61" t="s">
        <v>106</v>
      </c>
      <c r="B395" s="61" t="s">
        <v>42</v>
      </c>
      <c r="C395" s="60">
        <v>1995452.8602199999</v>
      </c>
      <c r="D395" s="61" t="s">
        <v>107</v>
      </c>
      <c r="E395" s="61" t="s">
        <v>1</v>
      </c>
    </row>
    <row r="396" spans="1:5" x14ac:dyDescent="0.25">
      <c r="A396" s="61" t="s">
        <v>106</v>
      </c>
      <c r="B396" s="61" t="s">
        <v>46</v>
      </c>
      <c r="C396" s="60">
        <v>1978696.8626300001</v>
      </c>
      <c r="D396" s="61" t="s">
        <v>106</v>
      </c>
      <c r="E396" s="61" t="s">
        <v>6</v>
      </c>
    </row>
    <row r="397" spans="1:5" x14ac:dyDescent="0.25">
      <c r="A397" s="61" t="s">
        <v>106</v>
      </c>
      <c r="B397" s="61" t="s">
        <v>42</v>
      </c>
      <c r="C397" s="60">
        <v>1977049.4365099999</v>
      </c>
      <c r="D397" s="61" t="s">
        <v>107</v>
      </c>
      <c r="E397" s="61" t="s">
        <v>4</v>
      </c>
    </row>
    <row r="398" spans="1:5" x14ac:dyDescent="0.25">
      <c r="A398" s="61" t="s">
        <v>106</v>
      </c>
      <c r="B398" s="61" t="s">
        <v>42</v>
      </c>
      <c r="C398" s="60">
        <v>1973228.8568299999</v>
      </c>
      <c r="D398" s="61" t="s">
        <v>107</v>
      </c>
      <c r="E398" s="61" t="s">
        <v>4</v>
      </c>
    </row>
    <row r="399" spans="1:5" x14ac:dyDescent="0.25">
      <c r="A399" s="61" t="s">
        <v>106</v>
      </c>
      <c r="B399" s="61" t="s">
        <v>40</v>
      </c>
      <c r="C399" s="60">
        <v>1970381.71257</v>
      </c>
      <c r="D399" s="61" t="s">
        <v>107</v>
      </c>
      <c r="E399" s="61" t="s">
        <v>4</v>
      </c>
    </row>
    <row r="400" spans="1:5" x14ac:dyDescent="0.25">
      <c r="A400" s="61" t="s">
        <v>106</v>
      </c>
      <c r="B400" s="61" t="s">
        <v>42</v>
      </c>
      <c r="C400" s="60">
        <v>1963524.8954</v>
      </c>
      <c r="D400" s="61" t="s">
        <v>107</v>
      </c>
      <c r="E400" s="61" t="s">
        <v>2</v>
      </c>
    </row>
    <row r="401" spans="1:5" x14ac:dyDescent="0.25">
      <c r="A401" s="61" t="s">
        <v>106</v>
      </c>
      <c r="B401" s="61" t="s">
        <v>47</v>
      </c>
      <c r="C401" s="60">
        <v>1925127.4655299999</v>
      </c>
      <c r="D401" s="61" t="s">
        <v>107</v>
      </c>
      <c r="E401" s="61" t="s">
        <v>4</v>
      </c>
    </row>
    <row r="402" spans="1:5" x14ac:dyDescent="0.25">
      <c r="A402" s="61" t="s">
        <v>106</v>
      </c>
      <c r="B402" s="61" t="s">
        <v>44</v>
      </c>
      <c r="C402" s="60">
        <v>1907644.87754</v>
      </c>
      <c r="D402" s="61" t="s">
        <v>107</v>
      </c>
      <c r="E402" s="61" t="s">
        <v>6</v>
      </c>
    </row>
    <row r="403" spans="1:5" x14ac:dyDescent="0.25">
      <c r="A403" s="61" t="s">
        <v>106</v>
      </c>
      <c r="B403" s="61" t="s">
        <v>42</v>
      </c>
      <c r="C403" s="60">
        <v>1904420.70637</v>
      </c>
      <c r="D403" s="61" t="s">
        <v>107</v>
      </c>
      <c r="E403" s="61" t="s">
        <v>6</v>
      </c>
    </row>
    <row r="404" spans="1:5" x14ac:dyDescent="0.25">
      <c r="A404" s="61" t="s">
        <v>106</v>
      </c>
      <c r="B404" s="61" t="s">
        <v>39</v>
      </c>
      <c r="C404" s="60">
        <v>1897720.1629999999</v>
      </c>
      <c r="D404" s="61" t="s">
        <v>107</v>
      </c>
      <c r="E404" s="61" t="s">
        <v>5</v>
      </c>
    </row>
    <row r="405" spans="1:5" x14ac:dyDescent="0.25">
      <c r="A405" s="61" t="s">
        <v>106</v>
      </c>
      <c r="B405" s="61" t="s">
        <v>39</v>
      </c>
      <c r="C405" s="60">
        <v>1893072.8369799999</v>
      </c>
      <c r="D405" s="61" t="s">
        <v>107</v>
      </c>
      <c r="E405" s="61" t="s">
        <v>2</v>
      </c>
    </row>
    <row r="406" spans="1:5" x14ac:dyDescent="0.25">
      <c r="A406" s="61" t="s">
        <v>106</v>
      </c>
      <c r="B406" s="61" t="s">
        <v>43</v>
      </c>
      <c r="C406" s="60">
        <v>1892339.62812</v>
      </c>
      <c r="D406" s="61" t="s">
        <v>107</v>
      </c>
      <c r="E406" s="61" t="s">
        <v>2</v>
      </c>
    </row>
    <row r="407" spans="1:5" x14ac:dyDescent="0.25">
      <c r="A407" s="61" t="s">
        <v>106</v>
      </c>
      <c r="B407" s="61" t="s">
        <v>40</v>
      </c>
      <c r="C407" s="60">
        <v>1887186.7205099999</v>
      </c>
      <c r="D407" s="61" t="s">
        <v>107</v>
      </c>
      <c r="E407" s="61" t="s">
        <v>3</v>
      </c>
    </row>
    <row r="408" spans="1:5" x14ac:dyDescent="0.25">
      <c r="A408" s="61" t="s">
        <v>106</v>
      </c>
      <c r="B408" s="61" t="s">
        <v>44</v>
      </c>
      <c r="C408" s="60">
        <v>1882866.78116</v>
      </c>
      <c r="D408" s="61" t="s">
        <v>107</v>
      </c>
      <c r="E408" s="61" t="s">
        <v>4</v>
      </c>
    </row>
    <row r="409" spans="1:5" x14ac:dyDescent="0.25">
      <c r="A409" s="61" t="s">
        <v>106</v>
      </c>
      <c r="B409" s="61" t="s">
        <v>44</v>
      </c>
      <c r="C409" s="60">
        <v>1879025.6949499999</v>
      </c>
      <c r="D409" s="61" t="s">
        <v>107</v>
      </c>
      <c r="E409" s="61" t="s">
        <v>14</v>
      </c>
    </row>
    <row r="410" spans="1:5" x14ac:dyDescent="0.25">
      <c r="A410" s="61" t="s">
        <v>106</v>
      </c>
      <c r="B410" s="61" t="s">
        <v>40</v>
      </c>
      <c r="C410" s="60">
        <v>1857442.5172300001</v>
      </c>
      <c r="D410" s="61" t="s">
        <v>107</v>
      </c>
      <c r="E410" s="61" t="s">
        <v>4</v>
      </c>
    </row>
    <row r="411" spans="1:5" x14ac:dyDescent="0.25">
      <c r="A411" s="61" t="s">
        <v>106</v>
      </c>
      <c r="B411" s="61" t="s">
        <v>41</v>
      </c>
      <c r="C411" s="60">
        <v>1851355.08467</v>
      </c>
      <c r="D411" s="61" t="s">
        <v>107</v>
      </c>
      <c r="E411" s="61" t="s">
        <v>4</v>
      </c>
    </row>
    <row r="412" spans="1:5" x14ac:dyDescent="0.25">
      <c r="A412" s="61" t="s">
        <v>106</v>
      </c>
      <c r="B412" s="61" t="s">
        <v>40</v>
      </c>
      <c r="C412" s="60">
        <v>1850157.25853</v>
      </c>
      <c r="D412" s="61" t="s">
        <v>107</v>
      </c>
      <c r="E412" s="61" t="s">
        <v>4</v>
      </c>
    </row>
    <row r="413" spans="1:5" x14ac:dyDescent="0.25">
      <c r="A413" s="61" t="s">
        <v>106</v>
      </c>
      <c r="B413" s="61" t="s">
        <v>40</v>
      </c>
      <c r="C413" s="60">
        <v>1841147.51703</v>
      </c>
      <c r="D413" s="61" t="s">
        <v>107</v>
      </c>
      <c r="E413" s="61" t="s">
        <v>2</v>
      </c>
    </row>
    <row r="414" spans="1:5" x14ac:dyDescent="0.25">
      <c r="A414" s="61" t="s">
        <v>106</v>
      </c>
      <c r="B414" s="61" t="s">
        <v>39</v>
      </c>
      <c r="C414" s="60">
        <v>1837402.7405300001</v>
      </c>
      <c r="D414" s="61" t="s">
        <v>107</v>
      </c>
      <c r="E414" s="61" t="s">
        <v>5</v>
      </c>
    </row>
    <row r="415" spans="1:5" x14ac:dyDescent="0.25">
      <c r="A415" s="61" t="s">
        <v>106</v>
      </c>
      <c r="B415" s="61" t="s">
        <v>42</v>
      </c>
      <c r="C415" s="60">
        <v>1819198.3398800001</v>
      </c>
      <c r="D415" s="61" t="s">
        <v>107</v>
      </c>
      <c r="E415" s="61" t="s">
        <v>4</v>
      </c>
    </row>
    <row r="416" spans="1:5" x14ac:dyDescent="0.25">
      <c r="A416" s="61" t="s">
        <v>106</v>
      </c>
      <c r="B416" s="61" t="s">
        <v>42</v>
      </c>
      <c r="C416" s="60">
        <v>1817171.2005100001</v>
      </c>
      <c r="D416" s="61" t="s">
        <v>107</v>
      </c>
      <c r="E416" s="61" t="s">
        <v>4</v>
      </c>
    </row>
    <row r="417" spans="1:5" x14ac:dyDescent="0.25">
      <c r="A417" s="61" t="s">
        <v>106</v>
      </c>
      <c r="B417" s="61" t="s">
        <v>40</v>
      </c>
      <c r="C417" s="60">
        <v>1811768.7705900001</v>
      </c>
      <c r="D417" s="61" t="s">
        <v>107</v>
      </c>
      <c r="E417" s="61" t="s">
        <v>4</v>
      </c>
    </row>
    <row r="418" spans="1:5" x14ac:dyDescent="0.25">
      <c r="A418" s="61" t="s">
        <v>106</v>
      </c>
      <c r="B418" s="61" t="s">
        <v>45</v>
      </c>
      <c r="C418" s="60">
        <v>1809208.7213099999</v>
      </c>
      <c r="D418" s="61" t="s">
        <v>106</v>
      </c>
      <c r="E418" s="61" t="s">
        <v>4</v>
      </c>
    </row>
    <row r="419" spans="1:5" x14ac:dyDescent="0.25">
      <c r="A419" s="61" t="s">
        <v>106</v>
      </c>
      <c r="B419" s="61" t="s">
        <v>39</v>
      </c>
      <c r="C419" s="60">
        <v>1804355.9221699999</v>
      </c>
      <c r="D419" s="61" t="s">
        <v>107</v>
      </c>
      <c r="E419" s="61" t="s">
        <v>5</v>
      </c>
    </row>
    <row r="420" spans="1:5" x14ac:dyDescent="0.25">
      <c r="A420" s="61" t="s">
        <v>106</v>
      </c>
      <c r="B420" s="61" t="s">
        <v>40</v>
      </c>
      <c r="C420" s="60">
        <v>1803954.87066</v>
      </c>
      <c r="D420" s="61" t="s">
        <v>107</v>
      </c>
      <c r="E420" s="61" t="s">
        <v>4</v>
      </c>
    </row>
    <row r="421" spans="1:5" x14ac:dyDescent="0.25">
      <c r="A421" s="61" t="s">
        <v>106</v>
      </c>
      <c r="B421" s="61" t="s">
        <v>44</v>
      </c>
      <c r="C421" s="60">
        <v>1776374.0258299999</v>
      </c>
      <c r="D421" s="61" t="s">
        <v>107</v>
      </c>
      <c r="E421" s="61" t="s">
        <v>14</v>
      </c>
    </row>
    <row r="422" spans="1:5" x14ac:dyDescent="0.25">
      <c r="A422" s="61" t="s">
        <v>106</v>
      </c>
      <c r="B422" s="61" t="s">
        <v>44</v>
      </c>
      <c r="C422" s="60">
        <v>1773729.09265</v>
      </c>
      <c r="D422" s="61" t="s">
        <v>107</v>
      </c>
      <c r="E422" s="61" t="s">
        <v>4</v>
      </c>
    </row>
    <row r="423" spans="1:5" x14ac:dyDescent="0.25">
      <c r="A423" s="61" t="s">
        <v>106</v>
      </c>
      <c r="B423" s="61" t="s">
        <v>42</v>
      </c>
      <c r="C423" s="60">
        <v>1769681.6974899999</v>
      </c>
      <c r="D423" s="61" t="s">
        <v>107</v>
      </c>
      <c r="E423" s="61" t="s">
        <v>4</v>
      </c>
    </row>
    <row r="424" spans="1:5" x14ac:dyDescent="0.25">
      <c r="A424" s="61" t="s">
        <v>106</v>
      </c>
      <c r="B424" s="61" t="s">
        <v>41</v>
      </c>
      <c r="C424" s="60">
        <v>1769529.31064</v>
      </c>
      <c r="D424" s="61" t="s">
        <v>107</v>
      </c>
      <c r="E424" s="61" t="s">
        <v>4</v>
      </c>
    </row>
    <row r="425" spans="1:5" x14ac:dyDescent="0.25">
      <c r="A425" s="61" t="s">
        <v>106</v>
      </c>
      <c r="B425" s="61" t="s">
        <v>44</v>
      </c>
      <c r="C425" s="60">
        <v>1742498.7480599999</v>
      </c>
      <c r="D425" s="61" t="s">
        <v>107</v>
      </c>
      <c r="E425" s="61" t="s">
        <v>4</v>
      </c>
    </row>
    <row r="426" spans="1:5" x14ac:dyDescent="0.25">
      <c r="A426" s="61" t="s">
        <v>106</v>
      </c>
      <c r="B426" s="61" t="s">
        <v>41</v>
      </c>
      <c r="C426" s="60">
        <v>1742235.06219</v>
      </c>
      <c r="D426" s="61" t="s">
        <v>107</v>
      </c>
      <c r="E426" s="61" t="s">
        <v>4</v>
      </c>
    </row>
    <row r="427" spans="1:5" x14ac:dyDescent="0.25">
      <c r="A427" s="61" t="s">
        <v>106</v>
      </c>
      <c r="B427" s="61" t="s">
        <v>42</v>
      </c>
      <c r="C427" s="60">
        <v>1739913.0336800001</v>
      </c>
      <c r="D427" s="61" t="s">
        <v>107</v>
      </c>
      <c r="E427" s="61" t="s">
        <v>4</v>
      </c>
    </row>
    <row r="428" spans="1:5" x14ac:dyDescent="0.25">
      <c r="A428" s="61" t="s">
        <v>106</v>
      </c>
      <c r="B428" s="61" t="s">
        <v>47</v>
      </c>
      <c r="C428" s="60">
        <v>1737836.3400900001</v>
      </c>
      <c r="D428" s="61" t="s">
        <v>107</v>
      </c>
      <c r="E428" s="61" t="s">
        <v>3</v>
      </c>
    </row>
    <row r="429" spans="1:5" x14ac:dyDescent="0.25">
      <c r="A429" s="61" t="s">
        <v>106</v>
      </c>
      <c r="B429" s="61" t="s">
        <v>42</v>
      </c>
      <c r="C429" s="60">
        <v>1736449.81223</v>
      </c>
      <c r="D429" s="61" t="s">
        <v>107</v>
      </c>
      <c r="E429" s="61" t="s">
        <v>4</v>
      </c>
    </row>
    <row r="430" spans="1:5" x14ac:dyDescent="0.25">
      <c r="A430" s="61" t="s">
        <v>106</v>
      </c>
      <c r="B430" s="61" t="s">
        <v>44</v>
      </c>
      <c r="C430" s="60">
        <v>1726921.4236900001</v>
      </c>
      <c r="D430" s="61" t="s">
        <v>107</v>
      </c>
      <c r="E430" s="61" t="s">
        <v>4</v>
      </c>
    </row>
    <row r="431" spans="1:5" x14ac:dyDescent="0.25">
      <c r="A431" s="61" t="s">
        <v>106</v>
      </c>
      <c r="B431" s="61" t="s">
        <v>42</v>
      </c>
      <c r="C431" s="60">
        <v>1715579.5704999999</v>
      </c>
      <c r="D431" s="61" t="s">
        <v>107</v>
      </c>
      <c r="E431" s="61" t="s">
        <v>5</v>
      </c>
    </row>
    <row r="432" spans="1:5" x14ac:dyDescent="0.25">
      <c r="A432" s="61" t="s">
        <v>106</v>
      </c>
      <c r="B432" s="61" t="s">
        <v>42</v>
      </c>
      <c r="C432" s="60">
        <v>1713354.6558600001</v>
      </c>
      <c r="D432" s="61" t="s">
        <v>107</v>
      </c>
      <c r="E432" s="61" t="s">
        <v>1</v>
      </c>
    </row>
    <row r="433" spans="1:5" x14ac:dyDescent="0.25">
      <c r="A433" s="61" t="s">
        <v>106</v>
      </c>
      <c r="B433" s="61" t="s">
        <v>42</v>
      </c>
      <c r="C433" s="60">
        <v>1713009.9046499999</v>
      </c>
      <c r="D433" s="61" t="s">
        <v>107</v>
      </c>
      <c r="E433" s="61" t="s">
        <v>4</v>
      </c>
    </row>
    <row r="434" spans="1:5" x14ac:dyDescent="0.25">
      <c r="A434" s="61" t="s">
        <v>106</v>
      </c>
      <c r="B434" s="61" t="s">
        <v>44</v>
      </c>
      <c r="C434" s="60">
        <v>1708142.1340000001</v>
      </c>
      <c r="D434" s="61" t="s">
        <v>107</v>
      </c>
      <c r="E434" s="61" t="s">
        <v>14</v>
      </c>
    </row>
    <row r="435" spans="1:5" x14ac:dyDescent="0.25">
      <c r="A435" s="61" t="s">
        <v>106</v>
      </c>
      <c r="B435" s="61" t="s">
        <v>41</v>
      </c>
      <c r="C435" s="60">
        <v>1705879.8022400001</v>
      </c>
      <c r="D435" s="61" t="s">
        <v>107</v>
      </c>
      <c r="E435" s="61" t="s">
        <v>5</v>
      </c>
    </row>
    <row r="436" spans="1:5" x14ac:dyDescent="0.25">
      <c r="A436" s="61" t="s">
        <v>106</v>
      </c>
      <c r="B436" s="61" t="s">
        <v>39</v>
      </c>
      <c r="C436" s="60">
        <v>1688602.04214</v>
      </c>
      <c r="D436" s="61" t="s">
        <v>107</v>
      </c>
      <c r="E436" s="61" t="s">
        <v>5</v>
      </c>
    </row>
    <row r="437" spans="1:5" x14ac:dyDescent="0.25">
      <c r="A437" s="61" t="s">
        <v>106</v>
      </c>
      <c r="B437" s="61" t="s">
        <v>40</v>
      </c>
      <c r="C437" s="60">
        <v>1672994.7843800001</v>
      </c>
      <c r="D437" s="61" t="s">
        <v>107</v>
      </c>
      <c r="E437" s="61" t="s">
        <v>4</v>
      </c>
    </row>
    <row r="438" spans="1:5" x14ac:dyDescent="0.25">
      <c r="A438" s="61" t="s">
        <v>106</v>
      </c>
      <c r="B438" s="61" t="s">
        <v>41</v>
      </c>
      <c r="C438" s="60">
        <v>1670450.9999899999</v>
      </c>
      <c r="D438" s="61" t="s">
        <v>107</v>
      </c>
      <c r="E438" s="61" t="s">
        <v>15</v>
      </c>
    </row>
    <row r="439" spans="1:5" x14ac:dyDescent="0.25">
      <c r="A439" s="61" t="s">
        <v>106</v>
      </c>
      <c r="B439" s="61" t="s">
        <v>41</v>
      </c>
      <c r="C439" s="60">
        <v>1668074.84433</v>
      </c>
      <c r="D439" s="61" t="s">
        <v>107</v>
      </c>
      <c r="E439" s="61" t="s">
        <v>4</v>
      </c>
    </row>
    <row r="440" spans="1:5" x14ac:dyDescent="0.25">
      <c r="A440" s="61" t="s">
        <v>106</v>
      </c>
      <c r="B440" s="61" t="s">
        <v>39</v>
      </c>
      <c r="C440" s="60">
        <v>1659009.0568500001</v>
      </c>
      <c r="D440" s="61" t="s">
        <v>107</v>
      </c>
      <c r="E440" s="61" t="s">
        <v>4</v>
      </c>
    </row>
    <row r="441" spans="1:5" x14ac:dyDescent="0.25">
      <c r="A441" s="61" t="s">
        <v>106</v>
      </c>
      <c r="B441" s="61" t="s">
        <v>41</v>
      </c>
      <c r="C441" s="60">
        <v>1643544.8472</v>
      </c>
      <c r="D441" s="61" t="s">
        <v>107</v>
      </c>
      <c r="E441" s="61" t="s">
        <v>4</v>
      </c>
    </row>
    <row r="442" spans="1:5" x14ac:dyDescent="0.25">
      <c r="A442" s="61" t="s">
        <v>106</v>
      </c>
      <c r="B442" s="61" t="s">
        <v>44</v>
      </c>
      <c r="C442" s="60">
        <v>1639533.24043</v>
      </c>
      <c r="D442" s="61" t="s">
        <v>107</v>
      </c>
      <c r="E442" s="61" t="s">
        <v>9</v>
      </c>
    </row>
    <row r="443" spans="1:5" x14ac:dyDescent="0.25">
      <c r="A443" s="61" t="s">
        <v>106</v>
      </c>
      <c r="B443" s="61" t="s">
        <v>40</v>
      </c>
      <c r="C443" s="60">
        <v>1638880.74407</v>
      </c>
      <c r="D443" s="61" t="s">
        <v>107</v>
      </c>
      <c r="E443" s="61" t="s">
        <v>4</v>
      </c>
    </row>
    <row r="444" spans="1:5" x14ac:dyDescent="0.25">
      <c r="A444" s="61" t="s">
        <v>106</v>
      </c>
      <c r="B444" s="61" t="s">
        <v>40</v>
      </c>
      <c r="C444" s="60">
        <v>1638385.2532299999</v>
      </c>
      <c r="D444" s="61" t="s">
        <v>107</v>
      </c>
      <c r="E444" s="61" t="s">
        <v>5</v>
      </c>
    </row>
    <row r="445" spans="1:5" x14ac:dyDescent="0.25">
      <c r="A445" s="61" t="s">
        <v>106</v>
      </c>
      <c r="B445" s="61" t="s">
        <v>44</v>
      </c>
      <c r="C445" s="60">
        <v>1629733.5249000001</v>
      </c>
      <c r="D445" s="61" t="s">
        <v>107</v>
      </c>
      <c r="E445" s="61" t="s">
        <v>4</v>
      </c>
    </row>
    <row r="446" spans="1:5" x14ac:dyDescent="0.25">
      <c r="A446" s="61" t="s">
        <v>106</v>
      </c>
      <c r="B446" s="61" t="s">
        <v>47</v>
      </c>
      <c r="C446" s="60">
        <v>1620387.08109</v>
      </c>
      <c r="D446" s="61" t="s">
        <v>107</v>
      </c>
      <c r="E446" s="61" t="s">
        <v>3</v>
      </c>
    </row>
    <row r="447" spans="1:5" x14ac:dyDescent="0.25">
      <c r="A447" s="61" t="s">
        <v>106</v>
      </c>
      <c r="B447" s="61" t="s">
        <v>41</v>
      </c>
      <c r="C447" s="60">
        <v>1618993.4969200001</v>
      </c>
      <c r="D447" s="61" t="s">
        <v>107</v>
      </c>
      <c r="E447" s="61" t="s">
        <v>4</v>
      </c>
    </row>
    <row r="448" spans="1:5" x14ac:dyDescent="0.25">
      <c r="A448" s="61" t="s">
        <v>106</v>
      </c>
      <c r="B448" s="61" t="s">
        <v>40</v>
      </c>
      <c r="C448" s="60">
        <v>1607220.4137800001</v>
      </c>
      <c r="D448" s="61" t="s">
        <v>107</v>
      </c>
      <c r="E448" s="61" t="s">
        <v>4</v>
      </c>
    </row>
    <row r="449" spans="1:5" x14ac:dyDescent="0.25">
      <c r="A449" s="61" t="s">
        <v>106</v>
      </c>
      <c r="B449" s="61" t="s">
        <v>41</v>
      </c>
      <c r="C449" s="60">
        <v>1597961.0209900001</v>
      </c>
      <c r="D449" s="61" t="s">
        <v>107</v>
      </c>
      <c r="E449" s="61" t="s">
        <v>4</v>
      </c>
    </row>
    <row r="450" spans="1:5" x14ac:dyDescent="0.25">
      <c r="A450" s="61" t="s">
        <v>106</v>
      </c>
      <c r="B450" s="61" t="s">
        <v>40</v>
      </c>
      <c r="C450" s="60">
        <v>1590652.0027699999</v>
      </c>
      <c r="D450" s="61" t="s">
        <v>107</v>
      </c>
      <c r="E450" s="61" t="s">
        <v>4</v>
      </c>
    </row>
    <row r="451" spans="1:5" x14ac:dyDescent="0.25">
      <c r="A451" s="61" t="s">
        <v>106</v>
      </c>
      <c r="B451" s="61" t="s">
        <v>39</v>
      </c>
      <c r="C451" s="60">
        <v>1581239.3484400001</v>
      </c>
      <c r="D451" s="61" t="s">
        <v>107</v>
      </c>
      <c r="E451" s="61" t="s">
        <v>2</v>
      </c>
    </row>
    <row r="452" spans="1:5" x14ac:dyDescent="0.25">
      <c r="A452" s="61" t="s">
        <v>106</v>
      </c>
      <c r="B452" s="61" t="s">
        <v>41</v>
      </c>
      <c r="C452" s="60">
        <v>1576432.7055899999</v>
      </c>
      <c r="D452" s="61" t="s">
        <v>107</v>
      </c>
      <c r="E452" s="61" t="s">
        <v>1</v>
      </c>
    </row>
    <row r="453" spans="1:5" x14ac:dyDescent="0.25">
      <c r="A453" s="61" t="s">
        <v>106</v>
      </c>
      <c r="B453" s="61" t="s">
        <v>41</v>
      </c>
      <c r="C453" s="60">
        <v>1566792.14558</v>
      </c>
      <c r="D453" s="61" t="s">
        <v>107</v>
      </c>
      <c r="E453" s="61" t="s">
        <v>4</v>
      </c>
    </row>
    <row r="454" spans="1:5" x14ac:dyDescent="0.25">
      <c r="A454" s="61" t="s">
        <v>106</v>
      </c>
      <c r="B454" s="61" t="s">
        <v>44</v>
      </c>
      <c r="C454" s="60">
        <v>1559937.97621</v>
      </c>
      <c r="D454" s="61" t="s">
        <v>107</v>
      </c>
      <c r="E454" s="61" t="s">
        <v>5</v>
      </c>
    </row>
    <row r="455" spans="1:5" x14ac:dyDescent="0.25">
      <c r="A455" s="61" t="s">
        <v>106</v>
      </c>
      <c r="B455" s="61" t="s">
        <v>44</v>
      </c>
      <c r="C455" s="60">
        <v>1550265.9078500001</v>
      </c>
      <c r="D455" s="61" t="s">
        <v>107</v>
      </c>
      <c r="E455" s="61" t="s">
        <v>14</v>
      </c>
    </row>
    <row r="456" spans="1:5" x14ac:dyDescent="0.25">
      <c r="A456" s="61" t="s">
        <v>106</v>
      </c>
      <c r="B456" s="61" t="s">
        <v>44</v>
      </c>
      <c r="C456" s="60">
        <v>1543978.12439</v>
      </c>
      <c r="D456" s="61" t="s">
        <v>106</v>
      </c>
      <c r="E456" s="61" t="s">
        <v>14</v>
      </c>
    </row>
    <row r="457" spans="1:5" x14ac:dyDescent="0.25">
      <c r="A457" s="61" t="s">
        <v>106</v>
      </c>
      <c r="B457" s="61" t="s">
        <v>41</v>
      </c>
      <c r="C457" s="60">
        <v>1540607.1731</v>
      </c>
      <c r="D457" s="61" t="s">
        <v>107</v>
      </c>
      <c r="E457" s="61" t="s">
        <v>15</v>
      </c>
    </row>
    <row r="458" spans="1:5" x14ac:dyDescent="0.25">
      <c r="A458" s="61" t="s">
        <v>106</v>
      </c>
      <c r="B458" s="61" t="s">
        <v>44</v>
      </c>
      <c r="C458" s="60">
        <v>1527483.94313</v>
      </c>
      <c r="D458" s="61" t="s">
        <v>106</v>
      </c>
      <c r="E458" s="61" t="s">
        <v>14</v>
      </c>
    </row>
    <row r="459" spans="1:5" x14ac:dyDescent="0.25">
      <c r="A459" s="61" t="s">
        <v>106</v>
      </c>
      <c r="B459" s="61" t="s">
        <v>42</v>
      </c>
      <c r="C459" s="60">
        <v>1507040.4120700001</v>
      </c>
      <c r="D459" s="61" t="s">
        <v>107</v>
      </c>
      <c r="E459" s="61" t="s">
        <v>1</v>
      </c>
    </row>
    <row r="460" spans="1:5" x14ac:dyDescent="0.25">
      <c r="A460" s="61" t="s">
        <v>106</v>
      </c>
      <c r="B460" s="61" t="s">
        <v>40</v>
      </c>
      <c r="C460" s="60">
        <v>1506781.7378400001</v>
      </c>
      <c r="D460" s="61" t="s">
        <v>107</v>
      </c>
      <c r="E460" s="61" t="s">
        <v>4</v>
      </c>
    </row>
    <row r="461" spans="1:5" x14ac:dyDescent="0.25">
      <c r="A461" s="61" t="s">
        <v>106</v>
      </c>
      <c r="B461" s="61" t="s">
        <v>45</v>
      </c>
      <c r="C461" s="60">
        <v>1503757.1701100001</v>
      </c>
      <c r="D461" s="61" t="s">
        <v>106</v>
      </c>
      <c r="E461" s="61" t="s">
        <v>2</v>
      </c>
    </row>
    <row r="462" spans="1:5" x14ac:dyDescent="0.25">
      <c r="A462" s="61" t="s">
        <v>106</v>
      </c>
      <c r="B462" s="61" t="s">
        <v>46</v>
      </c>
      <c r="C462" s="60">
        <v>1492180.3753800001</v>
      </c>
      <c r="D462" s="61" t="s">
        <v>107</v>
      </c>
      <c r="E462" s="61" t="s">
        <v>11</v>
      </c>
    </row>
    <row r="463" spans="1:5" x14ac:dyDescent="0.25">
      <c r="A463" s="61" t="s">
        <v>106</v>
      </c>
      <c r="B463" s="61" t="s">
        <v>45</v>
      </c>
      <c r="C463" s="60">
        <v>1486753.84748</v>
      </c>
      <c r="D463" s="61" t="s">
        <v>106</v>
      </c>
      <c r="E463" s="61" t="s">
        <v>4</v>
      </c>
    </row>
    <row r="464" spans="1:5" x14ac:dyDescent="0.25">
      <c r="A464" s="61" t="s">
        <v>106</v>
      </c>
      <c r="B464" s="61" t="s">
        <v>44</v>
      </c>
      <c r="C464" s="60">
        <v>1483419.4131499999</v>
      </c>
      <c r="D464" s="61" t="s">
        <v>107</v>
      </c>
      <c r="E464" s="61" t="s">
        <v>4</v>
      </c>
    </row>
    <row r="465" spans="1:5" x14ac:dyDescent="0.25">
      <c r="A465" s="61" t="s">
        <v>106</v>
      </c>
      <c r="B465" s="61" t="s">
        <v>39</v>
      </c>
      <c r="C465" s="60">
        <v>1481047.40426</v>
      </c>
      <c r="D465" s="61" t="s">
        <v>107</v>
      </c>
      <c r="E465" s="61" t="s">
        <v>4</v>
      </c>
    </row>
    <row r="466" spans="1:5" x14ac:dyDescent="0.25">
      <c r="A466" s="61" t="s">
        <v>106</v>
      </c>
      <c r="B466" s="61" t="s">
        <v>44</v>
      </c>
      <c r="C466" s="60">
        <v>1480343.1538499999</v>
      </c>
      <c r="D466" s="61" t="s">
        <v>107</v>
      </c>
      <c r="E466" s="61" t="s">
        <v>4</v>
      </c>
    </row>
    <row r="467" spans="1:5" x14ac:dyDescent="0.25">
      <c r="A467" s="61" t="s">
        <v>106</v>
      </c>
      <c r="B467" s="61" t="s">
        <v>40</v>
      </c>
      <c r="C467" s="60">
        <v>1474837.04024</v>
      </c>
      <c r="D467" s="61" t="s">
        <v>107</v>
      </c>
      <c r="E467" s="61" t="s">
        <v>4</v>
      </c>
    </row>
    <row r="468" spans="1:5" x14ac:dyDescent="0.25">
      <c r="A468" s="61" t="s">
        <v>106</v>
      </c>
      <c r="B468" s="61" t="s">
        <v>39</v>
      </c>
      <c r="C468" s="60">
        <v>1474119.7363100001</v>
      </c>
      <c r="D468" s="61" t="s">
        <v>107</v>
      </c>
      <c r="E468" s="61" t="s">
        <v>2</v>
      </c>
    </row>
    <row r="469" spans="1:5" x14ac:dyDescent="0.25">
      <c r="A469" s="61" t="s">
        <v>106</v>
      </c>
      <c r="B469" s="61" t="s">
        <v>41</v>
      </c>
      <c r="C469" s="60">
        <v>1469075.7128600001</v>
      </c>
      <c r="D469" s="61" t="s">
        <v>107</v>
      </c>
      <c r="E469" s="61" t="s">
        <v>4</v>
      </c>
    </row>
    <row r="470" spans="1:5" x14ac:dyDescent="0.25">
      <c r="A470" s="61" t="s">
        <v>106</v>
      </c>
      <c r="B470" s="61" t="s">
        <v>44</v>
      </c>
      <c r="C470" s="60">
        <v>1468264.9566299999</v>
      </c>
      <c r="D470" s="61" t="s">
        <v>107</v>
      </c>
      <c r="E470" s="61" t="s">
        <v>4</v>
      </c>
    </row>
    <row r="471" spans="1:5" x14ac:dyDescent="0.25">
      <c r="A471" s="61" t="s">
        <v>106</v>
      </c>
      <c r="B471" s="61" t="s">
        <v>40</v>
      </c>
      <c r="C471" s="60">
        <v>1465860.34405</v>
      </c>
      <c r="D471" s="61" t="s">
        <v>107</v>
      </c>
      <c r="E471" s="61" t="s">
        <v>5</v>
      </c>
    </row>
    <row r="472" spans="1:5" x14ac:dyDescent="0.25">
      <c r="A472" s="61" t="s">
        <v>106</v>
      </c>
      <c r="B472" s="61" t="s">
        <v>44</v>
      </c>
      <c r="C472" s="60">
        <v>1464880.4828900001</v>
      </c>
      <c r="D472" s="61" t="s">
        <v>107</v>
      </c>
      <c r="E472" s="61" t="s">
        <v>4</v>
      </c>
    </row>
    <row r="473" spans="1:5" x14ac:dyDescent="0.25">
      <c r="A473" s="61" t="s">
        <v>106</v>
      </c>
      <c r="B473" s="61" t="s">
        <v>45</v>
      </c>
      <c r="C473" s="60">
        <v>1464466.24624</v>
      </c>
      <c r="D473" s="61" t="s">
        <v>106</v>
      </c>
      <c r="E473" s="61" t="s">
        <v>6</v>
      </c>
    </row>
    <row r="474" spans="1:5" x14ac:dyDescent="0.25">
      <c r="A474" s="61" t="s">
        <v>106</v>
      </c>
      <c r="B474" s="61" t="s">
        <v>42</v>
      </c>
      <c r="C474" s="60">
        <v>1459438.9226800001</v>
      </c>
      <c r="D474" s="61" t="s">
        <v>107</v>
      </c>
      <c r="E474" s="61" t="s">
        <v>4</v>
      </c>
    </row>
    <row r="475" spans="1:5" x14ac:dyDescent="0.25">
      <c r="A475" s="61" t="s">
        <v>106</v>
      </c>
      <c r="B475" s="61" t="s">
        <v>41</v>
      </c>
      <c r="C475" s="60">
        <v>1456850.5889699999</v>
      </c>
      <c r="D475" s="61" t="s">
        <v>107</v>
      </c>
      <c r="E475" s="61" t="s">
        <v>9</v>
      </c>
    </row>
    <row r="476" spans="1:5" x14ac:dyDescent="0.25">
      <c r="A476" s="61" t="s">
        <v>106</v>
      </c>
      <c r="B476" s="61" t="s">
        <v>41</v>
      </c>
      <c r="C476" s="60">
        <v>1449633.8576700001</v>
      </c>
      <c r="D476" s="61" t="s">
        <v>107</v>
      </c>
      <c r="E476" s="61" t="s">
        <v>4</v>
      </c>
    </row>
    <row r="477" spans="1:5" x14ac:dyDescent="0.25">
      <c r="A477" s="61" t="s">
        <v>106</v>
      </c>
      <c r="B477" s="61" t="s">
        <v>40</v>
      </c>
      <c r="C477" s="60">
        <v>1443180.2128399999</v>
      </c>
      <c r="D477" s="61" t="s">
        <v>107</v>
      </c>
      <c r="E477" s="61" t="s">
        <v>4</v>
      </c>
    </row>
    <row r="478" spans="1:5" x14ac:dyDescent="0.25">
      <c r="A478" s="61" t="s">
        <v>106</v>
      </c>
      <c r="B478" s="61" t="s">
        <v>47</v>
      </c>
      <c r="C478" s="60">
        <v>1430145.65976</v>
      </c>
      <c r="D478" s="61" t="s">
        <v>106</v>
      </c>
      <c r="E478" s="61" t="s">
        <v>6</v>
      </c>
    </row>
    <row r="479" spans="1:5" x14ac:dyDescent="0.25">
      <c r="A479" s="61" t="s">
        <v>106</v>
      </c>
      <c r="B479" s="61" t="s">
        <v>41</v>
      </c>
      <c r="C479" s="60">
        <v>1418711.5078400001</v>
      </c>
      <c r="D479" s="61" t="s">
        <v>107</v>
      </c>
      <c r="E479" s="61" t="s">
        <v>6</v>
      </c>
    </row>
    <row r="480" spans="1:5" x14ac:dyDescent="0.25">
      <c r="A480" s="61" t="s">
        <v>106</v>
      </c>
      <c r="B480" s="61" t="s">
        <v>41</v>
      </c>
      <c r="C480" s="60">
        <v>1415368.2546000001</v>
      </c>
      <c r="D480" s="61" t="s">
        <v>107</v>
      </c>
      <c r="E480" s="61" t="s">
        <v>2</v>
      </c>
    </row>
    <row r="481" spans="1:5" x14ac:dyDescent="0.25">
      <c r="A481" s="61" t="s">
        <v>106</v>
      </c>
      <c r="B481" s="61" t="s">
        <v>41</v>
      </c>
      <c r="C481" s="60">
        <v>1414643.9390499999</v>
      </c>
      <c r="D481" s="61" t="s">
        <v>107</v>
      </c>
      <c r="E481" s="61" t="s">
        <v>12</v>
      </c>
    </row>
    <row r="482" spans="1:5" x14ac:dyDescent="0.25">
      <c r="A482" s="61" t="s">
        <v>106</v>
      </c>
      <c r="B482" s="61" t="s">
        <v>42</v>
      </c>
      <c r="C482" s="60">
        <v>1413405.7922700001</v>
      </c>
      <c r="D482" s="61" t="s">
        <v>107</v>
      </c>
      <c r="E482" s="61" t="s">
        <v>1</v>
      </c>
    </row>
    <row r="483" spans="1:5" x14ac:dyDescent="0.25">
      <c r="A483" s="61" t="s">
        <v>106</v>
      </c>
      <c r="B483" s="61" t="s">
        <v>42</v>
      </c>
      <c r="C483" s="60">
        <v>1411173.5483800001</v>
      </c>
      <c r="D483" s="61" t="s">
        <v>107</v>
      </c>
      <c r="E483" s="61" t="s">
        <v>4</v>
      </c>
    </row>
    <row r="484" spans="1:5" x14ac:dyDescent="0.25">
      <c r="A484" s="61" t="s">
        <v>106</v>
      </c>
      <c r="B484" s="61" t="s">
        <v>44</v>
      </c>
      <c r="C484" s="60">
        <v>1398383.0526999999</v>
      </c>
      <c r="D484" s="61" t="s">
        <v>107</v>
      </c>
      <c r="E484" s="61" t="s">
        <v>14</v>
      </c>
    </row>
    <row r="485" spans="1:5" x14ac:dyDescent="0.25">
      <c r="A485" s="61" t="s">
        <v>106</v>
      </c>
      <c r="B485" s="61" t="s">
        <v>40</v>
      </c>
      <c r="C485" s="60">
        <v>1395707.8457800001</v>
      </c>
      <c r="D485" s="61" t="s">
        <v>107</v>
      </c>
      <c r="E485" s="61" t="s">
        <v>4</v>
      </c>
    </row>
    <row r="486" spans="1:5" x14ac:dyDescent="0.25">
      <c r="A486" s="61" t="s">
        <v>106</v>
      </c>
      <c r="B486" s="61" t="s">
        <v>41</v>
      </c>
      <c r="C486" s="60">
        <v>1394302.3914099999</v>
      </c>
      <c r="D486" s="61" t="s">
        <v>107</v>
      </c>
      <c r="E486" s="61" t="s">
        <v>4</v>
      </c>
    </row>
    <row r="487" spans="1:5" x14ac:dyDescent="0.25">
      <c r="A487" s="61" t="s">
        <v>106</v>
      </c>
      <c r="B487" s="61" t="s">
        <v>40</v>
      </c>
      <c r="C487" s="60">
        <v>1392908.06589</v>
      </c>
      <c r="D487" s="61" t="s">
        <v>107</v>
      </c>
      <c r="E487" s="61" t="s">
        <v>5</v>
      </c>
    </row>
    <row r="488" spans="1:5" x14ac:dyDescent="0.25">
      <c r="A488" s="61" t="s">
        <v>106</v>
      </c>
      <c r="B488" s="61" t="s">
        <v>42</v>
      </c>
      <c r="C488" s="60">
        <v>1389002.7737199999</v>
      </c>
      <c r="D488" s="61" t="s">
        <v>107</v>
      </c>
      <c r="E488" s="61" t="s">
        <v>4</v>
      </c>
    </row>
    <row r="489" spans="1:5" x14ac:dyDescent="0.25">
      <c r="A489" s="61" t="s">
        <v>106</v>
      </c>
      <c r="B489" s="61" t="s">
        <v>40</v>
      </c>
      <c r="C489" s="60">
        <v>1384305.61886</v>
      </c>
      <c r="D489" s="61" t="s">
        <v>107</v>
      </c>
      <c r="E489" s="61" t="s">
        <v>4</v>
      </c>
    </row>
    <row r="490" spans="1:5" x14ac:dyDescent="0.25">
      <c r="A490" s="61" t="s">
        <v>106</v>
      </c>
      <c r="B490" s="61" t="s">
        <v>41</v>
      </c>
      <c r="C490" s="60">
        <v>1362533.02657</v>
      </c>
      <c r="D490" s="61" t="s">
        <v>107</v>
      </c>
      <c r="E490" s="61" t="s">
        <v>3</v>
      </c>
    </row>
    <row r="491" spans="1:5" x14ac:dyDescent="0.25">
      <c r="A491" s="61" t="s">
        <v>106</v>
      </c>
      <c r="B491" s="61" t="s">
        <v>45</v>
      </c>
      <c r="C491" s="60">
        <v>1358780.5595199999</v>
      </c>
      <c r="D491" s="61" t="s">
        <v>106</v>
      </c>
      <c r="E491" s="61" t="s">
        <v>2</v>
      </c>
    </row>
    <row r="492" spans="1:5" x14ac:dyDescent="0.25">
      <c r="A492" s="61" t="s">
        <v>106</v>
      </c>
      <c r="B492" s="61" t="s">
        <v>41</v>
      </c>
      <c r="C492" s="60">
        <v>1356085.2884200001</v>
      </c>
      <c r="D492" s="61" t="s">
        <v>107</v>
      </c>
      <c r="E492" s="61" t="s">
        <v>4</v>
      </c>
    </row>
    <row r="493" spans="1:5" x14ac:dyDescent="0.25">
      <c r="A493" s="61" t="s">
        <v>106</v>
      </c>
      <c r="B493" s="61" t="s">
        <v>40</v>
      </c>
      <c r="C493" s="60">
        <v>1354940.3860500001</v>
      </c>
      <c r="D493" s="61" t="s">
        <v>107</v>
      </c>
      <c r="E493" s="61" t="s">
        <v>6</v>
      </c>
    </row>
    <row r="494" spans="1:5" x14ac:dyDescent="0.25">
      <c r="A494" s="61" t="s">
        <v>106</v>
      </c>
      <c r="B494" s="61" t="s">
        <v>44</v>
      </c>
      <c r="C494" s="60">
        <v>1346137.7588200001</v>
      </c>
      <c r="D494" s="61" t="s">
        <v>107</v>
      </c>
      <c r="E494" s="61" t="s">
        <v>10</v>
      </c>
    </row>
    <row r="495" spans="1:5" x14ac:dyDescent="0.25">
      <c r="A495" s="61" t="s">
        <v>106</v>
      </c>
      <c r="B495" s="61" t="s">
        <v>43</v>
      </c>
      <c r="C495" s="60">
        <v>1346014.42279</v>
      </c>
      <c r="D495" s="61" t="s">
        <v>107</v>
      </c>
      <c r="E495" s="61" t="s">
        <v>2</v>
      </c>
    </row>
    <row r="496" spans="1:5" x14ac:dyDescent="0.25">
      <c r="A496" s="61" t="s">
        <v>106</v>
      </c>
      <c r="B496" s="61" t="s">
        <v>40</v>
      </c>
      <c r="C496" s="60">
        <v>1332737.2506299999</v>
      </c>
      <c r="D496" s="61" t="s">
        <v>107</v>
      </c>
      <c r="E496" s="61" t="s">
        <v>1</v>
      </c>
    </row>
    <row r="497" spans="1:5" x14ac:dyDescent="0.25">
      <c r="A497" s="61" t="s">
        <v>106</v>
      </c>
      <c r="B497" s="61" t="s">
        <v>40</v>
      </c>
      <c r="C497" s="60">
        <v>1330914.56788</v>
      </c>
      <c r="D497" s="61" t="s">
        <v>107</v>
      </c>
      <c r="E497" s="61" t="s">
        <v>9</v>
      </c>
    </row>
    <row r="498" spans="1:5" x14ac:dyDescent="0.25">
      <c r="A498" s="61" t="s">
        <v>106</v>
      </c>
      <c r="B498" s="61" t="s">
        <v>42</v>
      </c>
      <c r="C498" s="60">
        <v>1329186.38754</v>
      </c>
      <c r="D498" s="61" t="s">
        <v>107</v>
      </c>
      <c r="E498" s="61" t="s">
        <v>6</v>
      </c>
    </row>
    <row r="499" spans="1:5" x14ac:dyDescent="0.25">
      <c r="A499" s="61" t="s">
        <v>106</v>
      </c>
      <c r="B499" s="61" t="s">
        <v>44</v>
      </c>
      <c r="C499" s="60">
        <v>1328421.4276999999</v>
      </c>
      <c r="D499" s="61" t="s">
        <v>107</v>
      </c>
      <c r="E499" s="61" t="s">
        <v>2</v>
      </c>
    </row>
    <row r="500" spans="1:5" x14ac:dyDescent="0.25">
      <c r="A500" s="61" t="s">
        <v>106</v>
      </c>
      <c r="B500" s="61" t="s">
        <v>43</v>
      </c>
      <c r="C500" s="60">
        <v>1326419.51673</v>
      </c>
      <c r="D500" s="61" t="s">
        <v>107</v>
      </c>
      <c r="E500" s="61" t="s">
        <v>6</v>
      </c>
    </row>
    <row r="501" spans="1:5" x14ac:dyDescent="0.25">
      <c r="A501" s="61" t="s">
        <v>106</v>
      </c>
      <c r="B501" s="61" t="s">
        <v>40</v>
      </c>
      <c r="C501" s="60">
        <v>1325894.6330800001</v>
      </c>
      <c r="D501" s="61" t="s">
        <v>107</v>
      </c>
      <c r="E501" s="61" t="s">
        <v>4</v>
      </c>
    </row>
    <row r="502" spans="1:5" x14ac:dyDescent="0.25">
      <c r="A502" s="61" t="s">
        <v>106</v>
      </c>
      <c r="B502" s="61" t="s">
        <v>39</v>
      </c>
      <c r="C502" s="60">
        <v>1318705.3746499999</v>
      </c>
      <c r="D502" s="61" t="s">
        <v>107</v>
      </c>
      <c r="E502" s="61" t="s">
        <v>4</v>
      </c>
    </row>
    <row r="503" spans="1:5" x14ac:dyDescent="0.25">
      <c r="A503" s="61" t="s">
        <v>106</v>
      </c>
      <c r="B503" s="61" t="s">
        <v>44</v>
      </c>
      <c r="C503" s="60">
        <v>1315919.1746</v>
      </c>
      <c r="D503" s="61" t="s">
        <v>107</v>
      </c>
      <c r="E503" s="61" t="s">
        <v>14</v>
      </c>
    </row>
    <row r="504" spans="1:5" x14ac:dyDescent="0.25">
      <c r="A504" s="61" t="s">
        <v>106</v>
      </c>
      <c r="B504" s="61" t="s">
        <v>41</v>
      </c>
      <c r="C504" s="60">
        <v>1302059.6910900001</v>
      </c>
      <c r="D504" s="61" t="s">
        <v>107</v>
      </c>
      <c r="E504" s="61" t="s">
        <v>15</v>
      </c>
    </row>
    <row r="505" spans="1:5" x14ac:dyDescent="0.25">
      <c r="A505" s="61" t="s">
        <v>106</v>
      </c>
      <c r="B505" s="61" t="s">
        <v>45</v>
      </c>
      <c r="C505" s="60">
        <v>1300511.46435</v>
      </c>
      <c r="D505" s="61" t="s">
        <v>107</v>
      </c>
      <c r="E505" s="61" t="s">
        <v>4</v>
      </c>
    </row>
    <row r="506" spans="1:5" x14ac:dyDescent="0.25">
      <c r="A506" s="61" t="s">
        <v>106</v>
      </c>
      <c r="B506" s="61" t="s">
        <v>41</v>
      </c>
      <c r="C506" s="60">
        <v>1299787.78134</v>
      </c>
      <c r="D506" s="61" t="s">
        <v>107</v>
      </c>
      <c r="E506" s="61" t="s">
        <v>4</v>
      </c>
    </row>
    <row r="507" spans="1:5" x14ac:dyDescent="0.25">
      <c r="A507" s="61" t="s">
        <v>106</v>
      </c>
      <c r="B507" s="61" t="s">
        <v>44</v>
      </c>
      <c r="C507" s="60">
        <v>1296841.1467200001</v>
      </c>
      <c r="D507" s="61" t="s">
        <v>107</v>
      </c>
      <c r="E507" s="61" t="s">
        <v>4</v>
      </c>
    </row>
    <row r="508" spans="1:5" x14ac:dyDescent="0.25">
      <c r="A508" s="61" t="s">
        <v>106</v>
      </c>
      <c r="B508" s="61" t="s">
        <v>40</v>
      </c>
      <c r="C508" s="60">
        <v>1285651.1531799999</v>
      </c>
      <c r="D508" s="61" t="s">
        <v>107</v>
      </c>
      <c r="E508" s="61" t="s">
        <v>4</v>
      </c>
    </row>
    <row r="509" spans="1:5" x14ac:dyDescent="0.25">
      <c r="A509" s="61" t="s">
        <v>106</v>
      </c>
      <c r="B509" s="61" t="s">
        <v>40</v>
      </c>
      <c r="C509" s="60">
        <v>1274856.1584000001</v>
      </c>
      <c r="D509" s="61" t="s">
        <v>107</v>
      </c>
      <c r="E509" s="61" t="s">
        <v>2</v>
      </c>
    </row>
    <row r="510" spans="1:5" x14ac:dyDescent="0.25">
      <c r="A510" s="61" t="s">
        <v>106</v>
      </c>
      <c r="B510" s="61" t="s">
        <v>45</v>
      </c>
      <c r="C510" s="60">
        <v>1254187.79091</v>
      </c>
      <c r="D510" s="61" t="s">
        <v>106</v>
      </c>
      <c r="E510" s="61" t="s">
        <v>2</v>
      </c>
    </row>
    <row r="511" spans="1:5" x14ac:dyDescent="0.25">
      <c r="A511" s="61" t="s">
        <v>106</v>
      </c>
      <c r="B511" s="61" t="s">
        <v>44</v>
      </c>
      <c r="C511" s="60">
        <v>1246495.5619000001</v>
      </c>
      <c r="D511" s="61" t="s">
        <v>106</v>
      </c>
      <c r="E511" s="61" t="s">
        <v>14</v>
      </c>
    </row>
    <row r="512" spans="1:5" x14ac:dyDescent="0.25">
      <c r="A512" s="61" t="s">
        <v>106</v>
      </c>
      <c r="B512" s="61" t="s">
        <v>39</v>
      </c>
      <c r="C512" s="60">
        <v>1244774.1504800001</v>
      </c>
      <c r="D512" s="61" t="s">
        <v>107</v>
      </c>
      <c r="E512" s="61" t="s">
        <v>3</v>
      </c>
    </row>
    <row r="513" spans="1:5" x14ac:dyDescent="0.25">
      <c r="A513" s="61" t="s">
        <v>106</v>
      </c>
      <c r="B513" s="61" t="s">
        <v>40</v>
      </c>
      <c r="C513" s="60">
        <v>1243614.3278999999</v>
      </c>
      <c r="D513" s="61" t="s">
        <v>107</v>
      </c>
      <c r="E513" s="61" t="s">
        <v>4</v>
      </c>
    </row>
    <row r="514" spans="1:5" x14ac:dyDescent="0.25">
      <c r="A514" s="61" t="s">
        <v>106</v>
      </c>
      <c r="B514" s="61" t="s">
        <v>40</v>
      </c>
      <c r="C514" s="60">
        <v>1232304.0257300001</v>
      </c>
      <c r="D514" s="61" t="s">
        <v>107</v>
      </c>
      <c r="E514" s="61" t="s">
        <v>5</v>
      </c>
    </row>
    <row r="515" spans="1:5" x14ac:dyDescent="0.25">
      <c r="A515" s="61" t="s">
        <v>106</v>
      </c>
      <c r="B515" s="61" t="s">
        <v>47</v>
      </c>
      <c r="C515" s="60">
        <v>1231062.6696500001</v>
      </c>
      <c r="D515" s="61" t="s">
        <v>107</v>
      </c>
      <c r="E515" s="61" t="s">
        <v>3</v>
      </c>
    </row>
    <row r="516" spans="1:5" x14ac:dyDescent="0.25">
      <c r="A516" s="61" t="s">
        <v>106</v>
      </c>
      <c r="B516" s="61" t="s">
        <v>44</v>
      </c>
      <c r="C516" s="60">
        <v>1229192.6121</v>
      </c>
      <c r="D516" s="61" t="s">
        <v>107</v>
      </c>
      <c r="E516" s="61" t="s">
        <v>9</v>
      </c>
    </row>
    <row r="517" spans="1:5" x14ac:dyDescent="0.25">
      <c r="A517" s="61" t="s">
        <v>106</v>
      </c>
      <c r="B517" s="61" t="s">
        <v>40</v>
      </c>
      <c r="C517" s="60">
        <v>1228012.89646</v>
      </c>
      <c r="D517" s="61" t="s">
        <v>107</v>
      </c>
      <c r="E517" s="61" t="s">
        <v>4</v>
      </c>
    </row>
    <row r="518" spans="1:5" x14ac:dyDescent="0.25">
      <c r="A518" s="61" t="s">
        <v>106</v>
      </c>
      <c r="B518" s="61" t="s">
        <v>45</v>
      </c>
      <c r="C518" s="60">
        <v>1227690.74183</v>
      </c>
      <c r="D518" s="61" t="s">
        <v>107</v>
      </c>
      <c r="E518" s="61" t="s">
        <v>2</v>
      </c>
    </row>
    <row r="519" spans="1:5" x14ac:dyDescent="0.25">
      <c r="A519" s="61" t="s">
        <v>106</v>
      </c>
      <c r="B519" s="61" t="s">
        <v>41</v>
      </c>
      <c r="C519" s="60">
        <v>1227086.8574099999</v>
      </c>
      <c r="D519" s="61" t="s">
        <v>106</v>
      </c>
      <c r="E519" s="61" t="s">
        <v>12</v>
      </c>
    </row>
    <row r="520" spans="1:5" x14ac:dyDescent="0.25">
      <c r="A520" s="61" t="s">
        <v>106</v>
      </c>
      <c r="B520" s="61" t="s">
        <v>40</v>
      </c>
      <c r="C520" s="60">
        <v>1214065.1439499999</v>
      </c>
      <c r="D520" s="61" t="s">
        <v>107</v>
      </c>
      <c r="E520" s="61" t="s">
        <v>4</v>
      </c>
    </row>
    <row r="521" spans="1:5" x14ac:dyDescent="0.25">
      <c r="A521" s="61" t="s">
        <v>106</v>
      </c>
      <c r="B521" s="61" t="s">
        <v>44</v>
      </c>
      <c r="C521" s="60">
        <v>1203440.25239</v>
      </c>
      <c r="D521" s="61" t="s">
        <v>107</v>
      </c>
      <c r="E521" s="61" t="s">
        <v>14</v>
      </c>
    </row>
    <row r="522" spans="1:5" x14ac:dyDescent="0.25">
      <c r="A522" s="61" t="s">
        <v>106</v>
      </c>
      <c r="B522" s="61" t="s">
        <v>45</v>
      </c>
      <c r="C522" s="60">
        <v>1203096.81275</v>
      </c>
      <c r="D522" s="61" t="s">
        <v>107</v>
      </c>
      <c r="E522" s="61" t="s">
        <v>6</v>
      </c>
    </row>
    <row r="523" spans="1:5" x14ac:dyDescent="0.25">
      <c r="A523" s="61" t="s">
        <v>106</v>
      </c>
      <c r="B523" s="61" t="s">
        <v>41</v>
      </c>
      <c r="C523" s="60">
        <v>1202083.27082</v>
      </c>
      <c r="D523" s="61" t="s">
        <v>107</v>
      </c>
      <c r="E523" s="61" t="s">
        <v>4</v>
      </c>
    </row>
    <row r="524" spans="1:5" x14ac:dyDescent="0.25">
      <c r="A524" s="61" t="s">
        <v>106</v>
      </c>
      <c r="B524" s="61" t="s">
        <v>41</v>
      </c>
      <c r="C524" s="60">
        <v>1198458.91264</v>
      </c>
      <c r="D524" s="61" t="s">
        <v>106</v>
      </c>
      <c r="E524" s="61" t="s">
        <v>10</v>
      </c>
    </row>
    <row r="525" spans="1:5" x14ac:dyDescent="0.25">
      <c r="A525" s="61" t="s">
        <v>106</v>
      </c>
      <c r="B525" s="61" t="s">
        <v>39</v>
      </c>
      <c r="C525" s="60">
        <v>1191343.2729799999</v>
      </c>
      <c r="D525" s="61" t="s">
        <v>107</v>
      </c>
      <c r="E525" s="61" t="s">
        <v>4</v>
      </c>
    </row>
    <row r="526" spans="1:5" x14ac:dyDescent="0.25">
      <c r="A526" s="61" t="s">
        <v>106</v>
      </c>
      <c r="B526" s="61" t="s">
        <v>45</v>
      </c>
      <c r="C526" s="60">
        <v>1191112.7335099999</v>
      </c>
      <c r="D526" s="61" t="s">
        <v>106</v>
      </c>
      <c r="E526" s="61" t="s">
        <v>4</v>
      </c>
    </row>
    <row r="527" spans="1:5" x14ac:dyDescent="0.25">
      <c r="A527" s="61" t="s">
        <v>106</v>
      </c>
      <c r="B527" s="61" t="s">
        <v>47</v>
      </c>
      <c r="C527" s="60">
        <v>1189942.7549099999</v>
      </c>
      <c r="D527" s="61" t="s">
        <v>107</v>
      </c>
      <c r="E527" s="61" t="s">
        <v>6</v>
      </c>
    </row>
    <row r="528" spans="1:5" x14ac:dyDescent="0.25">
      <c r="A528" s="61" t="s">
        <v>106</v>
      </c>
      <c r="B528" s="61" t="s">
        <v>47</v>
      </c>
      <c r="C528" s="60">
        <v>1180979.45557</v>
      </c>
      <c r="D528" s="61" t="s">
        <v>106</v>
      </c>
      <c r="E528" s="61" t="s">
        <v>10</v>
      </c>
    </row>
    <row r="529" spans="1:5" x14ac:dyDescent="0.25">
      <c r="A529" s="61" t="s">
        <v>106</v>
      </c>
      <c r="B529" s="61" t="s">
        <v>41</v>
      </c>
      <c r="C529" s="60">
        <v>1177413.7272399999</v>
      </c>
      <c r="D529" s="61" t="s">
        <v>107</v>
      </c>
      <c r="E529" s="61" t="s">
        <v>5</v>
      </c>
    </row>
    <row r="530" spans="1:5" x14ac:dyDescent="0.25">
      <c r="A530" s="61" t="s">
        <v>106</v>
      </c>
      <c r="B530" s="61" t="s">
        <v>39</v>
      </c>
      <c r="C530" s="60">
        <v>1177146.85986</v>
      </c>
      <c r="D530" s="61" t="s">
        <v>107</v>
      </c>
      <c r="E530" s="61" t="s">
        <v>7</v>
      </c>
    </row>
    <row r="531" spans="1:5" x14ac:dyDescent="0.25">
      <c r="A531" s="61" t="s">
        <v>106</v>
      </c>
      <c r="B531" s="61" t="s">
        <v>43</v>
      </c>
      <c r="C531" s="60">
        <v>1169748.7344800001</v>
      </c>
      <c r="D531" s="61" t="s">
        <v>107</v>
      </c>
      <c r="E531" s="61" t="s">
        <v>2</v>
      </c>
    </row>
    <row r="532" spans="1:5" x14ac:dyDescent="0.25">
      <c r="A532" s="61" t="s">
        <v>106</v>
      </c>
      <c r="B532" s="61" t="s">
        <v>41</v>
      </c>
      <c r="C532" s="60">
        <v>1165543.98991</v>
      </c>
      <c r="D532" s="61" t="s">
        <v>107</v>
      </c>
      <c r="E532" s="61" t="s">
        <v>10</v>
      </c>
    </row>
    <row r="533" spans="1:5" x14ac:dyDescent="0.25">
      <c r="A533" s="61" t="s">
        <v>106</v>
      </c>
      <c r="B533" s="61" t="s">
        <v>44</v>
      </c>
      <c r="C533" s="60">
        <v>1157067.7170599999</v>
      </c>
      <c r="D533" s="61" t="s">
        <v>106</v>
      </c>
      <c r="E533" s="61" t="s">
        <v>2</v>
      </c>
    </row>
    <row r="534" spans="1:5" x14ac:dyDescent="0.25">
      <c r="A534" s="61" t="s">
        <v>106</v>
      </c>
      <c r="B534" s="61" t="s">
        <v>41</v>
      </c>
      <c r="C534" s="60">
        <v>1150641.7518199999</v>
      </c>
      <c r="D534" s="61" t="s">
        <v>107</v>
      </c>
      <c r="E534" s="61" t="s">
        <v>1</v>
      </c>
    </row>
    <row r="535" spans="1:5" x14ac:dyDescent="0.25">
      <c r="A535" s="61" t="s">
        <v>106</v>
      </c>
      <c r="B535" s="61" t="s">
        <v>41</v>
      </c>
      <c r="C535" s="60">
        <v>1147504.5893000001</v>
      </c>
      <c r="D535" s="61" t="s">
        <v>107</v>
      </c>
      <c r="E535" s="61" t="s">
        <v>2</v>
      </c>
    </row>
    <row r="536" spans="1:5" x14ac:dyDescent="0.25">
      <c r="A536" s="61" t="s">
        <v>106</v>
      </c>
      <c r="B536" s="61" t="s">
        <v>40</v>
      </c>
      <c r="C536" s="60">
        <v>1145733.0110800001</v>
      </c>
      <c r="D536" s="61" t="s">
        <v>107</v>
      </c>
      <c r="E536" s="61" t="s">
        <v>5</v>
      </c>
    </row>
    <row r="537" spans="1:5" x14ac:dyDescent="0.25">
      <c r="A537" s="61" t="s">
        <v>106</v>
      </c>
      <c r="B537" s="61" t="s">
        <v>40</v>
      </c>
      <c r="C537" s="60">
        <v>1141865.1210400001</v>
      </c>
      <c r="D537" s="61" t="s">
        <v>106</v>
      </c>
      <c r="E537" s="61" t="s">
        <v>10</v>
      </c>
    </row>
    <row r="538" spans="1:5" x14ac:dyDescent="0.25">
      <c r="A538" s="61" t="s">
        <v>106</v>
      </c>
      <c r="B538" s="61" t="s">
        <v>41</v>
      </c>
      <c r="C538" s="60">
        <v>1131841.8670399999</v>
      </c>
      <c r="D538" s="61" t="s">
        <v>107</v>
      </c>
      <c r="E538" s="61" t="s">
        <v>4</v>
      </c>
    </row>
    <row r="539" spans="1:5" x14ac:dyDescent="0.25">
      <c r="A539" s="61" t="s">
        <v>106</v>
      </c>
      <c r="B539" s="61" t="s">
        <v>40</v>
      </c>
      <c r="C539" s="60">
        <v>1127326.5269800001</v>
      </c>
      <c r="D539" s="61" t="s">
        <v>107</v>
      </c>
      <c r="E539" s="61" t="s">
        <v>4</v>
      </c>
    </row>
    <row r="540" spans="1:5" x14ac:dyDescent="0.25">
      <c r="A540" s="61" t="s">
        <v>106</v>
      </c>
      <c r="B540" s="61" t="s">
        <v>44</v>
      </c>
      <c r="C540" s="60">
        <v>1126298.6151399999</v>
      </c>
      <c r="D540" s="61" t="s">
        <v>107</v>
      </c>
      <c r="E540" s="61" t="s">
        <v>4</v>
      </c>
    </row>
    <row r="541" spans="1:5" x14ac:dyDescent="0.25">
      <c r="A541" s="61" t="s">
        <v>106</v>
      </c>
      <c r="B541" s="61" t="s">
        <v>40</v>
      </c>
      <c r="C541" s="60">
        <v>1121119.05333</v>
      </c>
      <c r="D541" s="61" t="s">
        <v>107</v>
      </c>
      <c r="E541" s="61" t="s">
        <v>4</v>
      </c>
    </row>
    <row r="542" spans="1:5" x14ac:dyDescent="0.25">
      <c r="A542" s="61" t="s">
        <v>106</v>
      </c>
      <c r="B542" s="61" t="s">
        <v>40</v>
      </c>
      <c r="C542" s="60">
        <v>1120288.61008</v>
      </c>
      <c r="D542" s="61" t="s">
        <v>107</v>
      </c>
      <c r="E542" s="61" t="s">
        <v>4</v>
      </c>
    </row>
    <row r="543" spans="1:5" x14ac:dyDescent="0.25">
      <c r="A543" s="61" t="s">
        <v>106</v>
      </c>
      <c r="B543" s="61" t="s">
        <v>39</v>
      </c>
      <c r="C543" s="60">
        <v>1112608.2557000001</v>
      </c>
      <c r="D543" s="61" t="s">
        <v>107</v>
      </c>
      <c r="E543" s="61" t="s">
        <v>4</v>
      </c>
    </row>
    <row r="544" spans="1:5" x14ac:dyDescent="0.25">
      <c r="A544" s="61" t="s">
        <v>106</v>
      </c>
      <c r="B544" s="61" t="s">
        <v>44</v>
      </c>
      <c r="C544" s="60">
        <v>1109347.8131899999</v>
      </c>
      <c r="D544" s="61" t="s">
        <v>107</v>
      </c>
      <c r="E544" s="61" t="s">
        <v>10</v>
      </c>
    </row>
    <row r="545" spans="1:5" x14ac:dyDescent="0.25">
      <c r="A545" s="61" t="s">
        <v>106</v>
      </c>
      <c r="B545" s="61" t="s">
        <v>40</v>
      </c>
      <c r="C545" s="60">
        <v>1107682.3558</v>
      </c>
      <c r="D545" s="61" t="s">
        <v>107</v>
      </c>
      <c r="E545" s="61" t="s">
        <v>4</v>
      </c>
    </row>
    <row r="546" spans="1:5" x14ac:dyDescent="0.25">
      <c r="A546" s="61" t="s">
        <v>106</v>
      </c>
      <c r="B546" s="61" t="s">
        <v>44</v>
      </c>
      <c r="C546" s="60">
        <v>1103403.2086</v>
      </c>
      <c r="D546" s="61" t="s">
        <v>107</v>
      </c>
      <c r="E546" s="61" t="s">
        <v>9</v>
      </c>
    </row>
    <row r="547" spans="1:5" x14ac:dyDescent="0.25">
      <c r="A547" s="61" t="s">
        <v>106</v>
      </c>
      <c r="B547" s="61" t="s">
        <v>41</v>
      </c>
      <c r="C547" s="60">
        <v>1092306.25407</v>
      </c>
      <c r="D547" s="61" t="s">
        <v>107</v>
      </c>
      <c r="E547" s="61" t="s">
        <v>4</v>
      </c>
    </row>
    <row r="548" spans="1:5" x14ac:dyDescent="0.25">
      <c r="A548" s="61" t="s">
        <v>106</v>
      </c>
      <c r="B548" s="61" t="s">
        <v>40</v>
      </c>
      <c r="C548" s="60">
        <v>1091418.99866</v>
      </c>
      <c r="D548" s="61" t="s">
        <v>107</v>
      </c>
      <c r="E548" s="61" t="s">
        <v>6</v>
      </c>
    </row>
    <row r="549" spans="1:5" x14ac:dyDescent="0.25">
      <c r="A549" s="61" t="s">
        <v>106</v>
      </c>
      <c r="B549" s="61" t="s">
        <v>40</v>
      </c>
      <c r="C549" s="60">
        <v>1087155.3204699999</v>
      </c>
      <c r="D549" s="61" t="s">
        <v>107</v>
      </c>
      <c r="E549" s="61" t="s">
        <v>5</v>
      </c>
    </row>
    <row r="550" spans="1:5" x14ac:dyDescent="0.25">
      <c r="A550" s="61" t="s">
        <v>106</v>
      </c>
      <c r="B550" s="61" t="s">
        <v>39</v>
      </c>
      <c r="C550" s="60">
        <v>1080430.0618499999</v>
      </c>
      <c r="D550" s="61" t="s">
        <v>107</v>
      </c>
      <c r="E550" s="61" t="s">
        <v>5</v>
      </c>
    </row>
    <row r="551" spans="1:5" x14ac:dyDescent="0.25">
      <c r="A551" s="61" t="s">
        <v>106</v>
      </c>
      <c r="B551" s="61" t="s">
        <v>39</v>
      </c>
      <c r="C551" s="60">
        <v>1077345.59029</v>
      </c>
      <c r="D551" s="61" t="s">
        <v>107</v>
      </c>
      <c r="E551" s="61" t="s">
        <v>5</v>
      </c>
    </row>
    <row r="552" spans="1:5" x14ac:dyDescent="0.25">
      <c r="A552" s="61" t="s">
        <v>106</v>
      </c>
      <c r="B552" s="61" t="s">
        <v>44</v>
      </c>
      <c r="C552" s="60">
        <v>1075474.38509</v>
      </c>
      <c r="D552" s="61" t="s">
        <v>107</v>
      </c>
      <c r="E552" s="61" t="s">
        <v>6</v>
      </c>
    </row>
    <row r="553" spans="1:5" x14ac:dyDescent="0.25">
      <c r="A553" s="61" t="s">
        <v>106</v>
      </c>
      <c r="B553" s="61" t="s">
        <v>41</v>
      </c>
      <c r="C553" s="60">
        <v>1060090.2592</v>
      </c>
      <c r="D553" s="61" t="s">
        <v>107</v>
      </c>
      <c r="E553" s="61" t="s">
        <v>2</v>
      </c>
    </row>
    <row r="554" spans="1:5" x14ac:dyDescent="0.25">
      <c r="A554" s="61" t="s">
        <v>106</v>
      </c>
      <c r="B554" s="61" t="s">
        <v>42</v>
      </c>
      <c r="C554" s="60">
        <v>1057508.5914400001</v>
      </c>
      <c r="D554" s="61" t="s">
        <v>107</v>
      </c>
      <c r="E554" s="61" t="s">
        <v>14</v>
      </c>
    </row>
    <row r="555" spans="1:5" x14ac:dyDescent="0.25">
      <c r="A555" s="61" t="s">
        <v>106</v>
      </c>
      <c r="B555" s="61" t="s">
        <v>44</v>
      </c>
      <c r="C555" s="60">
        <v>1053266.0954799999</v>
      </c>
      <c r="D555" s="61" t="s">
        <v>106</v>
      </c>
      <c r="E555" s="61" t="s">
        <v>14</v>
      </c>
    </row>
    <row r="556" spans="1:5" x14ac:dyDescent="0.25">
      <c r="A556" s="61" t="s">
        <v>106</v>
      </c>
      <c r="B556" s="61" t="s">
        <v>45</v>
      </c>
      <c r="C556" s="60">
        <v>1047528.92342</v>
      </c>
      <c r="D556" s="61" t="s">
        <v>106</v>
      </c>
      <c r="E556" s="61" t="s">
        <v>4</v>
      </c>
    </row>
    <row r="557" spans="1:5" x14ac:dyDescent="0.25">
      <c r="A557" s="61" t="s">
        <v>106</v>
      </c>
      <c r="B557" s="61" t="s">
        <v>41</v>
      </c>
      <c r="C557" s="60">
        <v>1047005.4129999999</v>
      </c>
      <c r="D557" s="61" t="s">
        <v>107</v>
      </c>
      <c r="E557" s="61" t="s">
        <v>4</v>
      </c>
    </row>
    <row r="558" spans="1:5" x14ac:dyDescent="0.25">
      <c r="A558" s="61" t="s">
        <v>106</v>
      </c>
      <c r="B558" s="61" t="s">
        <v>40</v>
      </c>
      <c r="C558" s="60">
        <v>1046493.31207</v>
      </c>
      <c r="D558" s="61" t="s">
        <v>106</v>
      </c>
      <c r="E558" s="61" t="s">
        <v>15</v>
      </c>
    </row>
    <row r="559" spans="1:5" x14ac:dyDescent="0.25">
      <c r="A559" s="61" t="s">
        <v>106</v>
      </c>
      <c r="B559" s="61" t="s">
        <v>44</v>
      </c>
      <c r="C559" s="60">
        <v>1040226.1921700001</v>
      </c>
      <c r="D559" s="61" t="s">
        <v>107</v>
      </c>
      <c r="E559" s="61" t="s">
        <v>6</v>
      </c>
    </row>
    <row r="560" spans="1:5" x14ac:dyDescent="0.25">
      <c r="A560" s="61" t="s">
        <v>106</v>
      </c>
      <c r="B560" s="61" t="s">
        <v>44</v>
      </c>
      <c r="C560" s="60">
        <v>1024960.32734</v>
      </c>
      <c r="D560" s="61" t="s">
        <v>107</v>
      </c>
      <c r="E560" s="61" t="s">
        <v>5</v>
      </c>
    </row>
    <row r="561" spans="1:5" x14ac:dyDescent="0.25">
      <c r="A561" s="61" t="s">
        <v>106</v>
      </c>
      <c r="B561" s="61" t="s">
        <v>40</v>
      </c>
      <c r="C561" s="60">
        <v>1012793.29289</v>
      </c>
      <c r="D561" s="61" t="s">
        <v>107</v>
      </c>
      <c r="E561" s="61" t="s">
        <v>1</v>
      </c>
    </row>
    <row r="562" spans="1:5" x14ac:dyDescent="0.25">
      <c r="A562" s="61" t="s">
        <v>106</v>
      </c>
      <c r="B562" s="61" t="s">
        <v>41</v>
      </c>
      <c r="C562" s="60">
        <v>1011484.15461</v>
      </c>
      <c r="D562" s="61" t="s">
        <v>107</v>
      </c>
      <c r="E562" s="61" t="s">
        <v>4</v>
      </c>
    </row>
    <row r="563" spans="1:5" x14ac:dyDescent="0.25">
      <c r="A563" s="61" t="s">
        <v>106</v>
      </c>
      <c r="B563" s="61" t="s">
        <v>45</v>
      </c>
      <c r="C563" s="60">
        <v>1004064.81356</v>
      </c>
      <c r="D563" s="61" t="s">
        <v>107</v>
      </c>
      <c r="E563" s="61" t="s">
        <v>4</v>
      </c>
    </row>
    <row r="564" spans="1:5" x14ac:dyDescent="0.25">
      <c r="A564" s="61" t="s">
        <v>106</v>
      </c>
      <c r="B564" s="61" t="s">
        <v>47</v>
      </c>
      <c r="C564" s="60">
        <v>1000513.58322</v>
      </c>
      <c r="D564" s="61" t="s">
        <v>107</v>
      </c>
      <c r="E564" s="61" t="s">
        <v>1</v>
      </c>
    </row>
    <row r="565" spans="1:5" x14ac:dyDescent="0.25">
      <c r="A565" s="61" t="s">
        <v>106</v>
      </c>
      <c r="B565" s="61" t="s">
        <v>41</v>
      </c>
      <c r="C565" s="60">
        <v>998859.10930699995</v>
      </c>
      <c r="D565" s="61" t="s">
        <v>107</v>
      </c>
      <c r="E565" s="61" t="s">
        <v>5</v>
      </c>
    </row>
    <row r="566" spans="1:5" x14ac:dyDescent="0.25">
      <c r="A566" s="61" t="s">
        <v>106</v>
      </c>
      <c r="B566" s="61" t="s">
        <v>45</v>
      </c>
      <c r="C566" s="60">
        <v>997378.10954900004</v>
      </c>
      <c r="D566" s="61" t="s">
        <v>106</v>
      </c>
      <c r="E566" s="61" t="s">
        <v>2</v>
      </c>
    </row>
    <row r="567" spans="1:5" x14ac:dyDescent="0.25">
      <c r="A567" s="61" t="s">
        <v>106</v>
      </c>
      <c r="B567" s="61" t="s">
        <v>42</v>
      </c>
      <c r="C567" s="60">
        <v>995616.02639999997</v>
      </c>
      <c r="D567" s="61" t="s">
        <v>107</v>
      </c>
      <c r="E567" s="61" t="s">
        <v>4</v>
      </c>
    </row>
    <row r="568" spans="1:5" x14ac:dyDescent="0.25">
      <c r="A568" s="61" t="s">
        <v>106</v>
      </c>
      <c r="B568" s="61" t="s">
        <v>44</v>
      </c>
      <c r="C568" s="60">
        <v>993418.46585100004</v>
      </c>
      <c r="D568" s="61" t="s">
        <v>107</v>
      </c>
      <c r="E568" s="61" t="s">
        <v>14</v>
      </c>
    </row>
    <row r="569" spans="1:5" x14ac:dyDescent="0.25">
      <c r="A569" s="61" t="s">
        <v>106</v>
      </c>
      <c r="B569" s="61" t="s">
        <v>41</v>
      </c>
      <c r="C569" s="60">
        <v>973872.03174799995</v>
      </c>
      <c r="D569" s="61" t="s">
        <v>107</v>
      </c>
      <c r="E569" s="61" t="s">
        <v>4</v>
      </c>
    </row>
    <row r="570" spans="1:5" x14ac:dyDescent="0.25">
      <c r="A570" s="61" t="s">
        <v>106</v>
      </c>
      <c r="B570" s="61" t="s">
        <v>47</v>
      </c>
      <c r="C570" s="60">
        <v>960037.52940300002</v>
      </c>
      <c r="D570" s="61" t="s">
        <v>106</v>
      </c>
      <c r="E570" s="61" t="s">
        <v>6</v>
      </c>
    </row>
    <row r="571" spans="1:5" x14ac:dyDescent="0.25">
      <c r="A571" s="61" t="s">
        <v>106</v>
      </c>
      <c r="B571" s="61" t="s">
        <v>45</v>
      </c>
      <c r="C571" s="60">
        <v>959460.99199400004</v>
      </c>
      <c r="D571" s="61" t="s">
        <v>106</v>
      </c>
      <c r="E571" s="61" t="s">
        <v>4</v>
      </c>
    </row>
    <row r="572" spans="1:5" x14ac:dyDescent="0.25">
      <c r="A572" s="61" t="s">
        <v>106</v>
      </c>
      <c r="B572" s="61" t="s">
        <v>45</v>
      </c>
      <c r="C572" s="60">
        <v>956847.628257</v>
      </c>
      <c r="D572" s="61" t="s">
        <v>106</v>
      </c>
      <c r="E572" s="61" t="s">
        <v>6</v>
      </c>
    </row>
    <row r="573" spans="1:5" x14ac:dyDescent="0.25">
      <c r="A573" s="61" t="s">
        <v>106</v>
      </c>
      <c r="B573" s="61" t="s">
        <v>40</v>
      </c>
      <c r="C573" s="60">
        <v>949174.31926100003</v>
      </c>
      <c r="D573" s="61" t="s">
        <v>107</v>
      </c>
      <c r="E573" s="61" t="s">
        <v>4</v>
      </c>
    </row>
    <row r="574" spans="1:5" x14ac:dyDescent="0.25">
      <c r="A574" s="61" t="s">
        <v>106</v>
      </c>
      <c r="B574" s="61" t="s">
        <v>39</v>
      </c>
      <c r="C574" s="60">
        <v>942375.94027699996</v>
      </c>
      <c r="D574" s="61" t="s">
        <v>107</v>
      </c>
      <c r="E574" s="61" t="s">
        <v>6</v>
      </c>
    </row>
    <row r="575" spans="1:5" x14ac:dyDescent="0.25">
      <c r="A575" s="61" t="s">
        <v>106</v>
      </c>
      <c r="B575" s="61" t="s">
        <v>40</v>
      </c>
      <c r="C575" s="60">
        <v>935432.04296500003</v>
      </c>
      <c r="D575" s="61" t="s">
        <v>107</v>
      </c>
      <c r="E575" s="61" t="s">
        <v>4</v>
      </c>
    </row>
    <row r="576" spans="1:5" x14ac:dyDescent="0.25">
      <c r="A576" s="61" t="s">
        <v>106</v>
      </c>
      <c r="B576" s="61" t="s">
        <v>40</v>
      </c>
      <c r="C576" s="60">
        <v>929976.76489700004</v>
      </c>
      <c r="D576" s="61" t="s">
        <v>107</v>
      </c>
      <c r="E576" s="61" t="s">
        <v>4</v>
      </c>
    </row>
    <row r="577" spans="1:5" x14ac:dyDescent="0.25">
      <c r="A577" s="61" t="s">
        <v>106</v>
      </c>
      <c r="B577" s="61" t="s">
        <v>41</v>
      </c>
      <c r="C577" s="60">
        <v>928915.04253199999</v>
      </c>
      <c r="D577" s="61" t="s">
        <v>107</v>
      </c>
      <c r="E577" s="61" t="s">
        <v>4</v>
      </c>
    </row>
    <row r="578" spans="1:5" x14ac:dyDescent="0.25">
      <c r="A578" s="61" t="s">
        <v>106</v>
      </c>
      <c r="B578" s="61" t="s">
        <v>39</v>
      </c>
      <c r="C578" s="60">
        <v>924812.29930399999</v>
      </c>
      <c r="D578" s="61" t="s">
        <v>107</v>
      </c>
      <c r="E578" s="61" t="s">
        <v>11</v>
      </c>
    </row>
    <row r="579" spans="1:5" x14ac:dyDescent="0.25">
      <c r="A579" s="61" t="s">
        <v>106</v>
      </c>
      <c r="B579" s="61" t="s">
        <v>40</v>
      </c>
      <c r="C579" s="60">
        <v>920844.19244300004</v>
      </c>
      <c r="D579" s="61" t="s">
        <v>107</v>
      </c>
      <c r="E579" s="61" t="s">
        <v>3</v>
      </c>
    </row>
    <row r="580" spans="1:5" x14ac:dyDescent="0.25">
      <c r="A580" s="61" t="s">
        <v>106</v>
      </c>
      <c r="B580" s="61" t="s">
        <v>39</v>
      </c>
      <c r="C580" s="60">
        <v>910239.88131600001</v>
      </c>
      <c r="D580" s="61" t="s">
        <v>107</v>
      </c>
      <c r="E580" s="61" t="s">
        <v>2</v>
      </c>
    </row>
    <row r="581" spans="1:5" x14ac:dyDescent="0.25">
      <c r="A581" s="61" t="s">
        <v>106</v>
      </c>
      <c r="B581" s="61" t="s">
        <v>43</v>
      </c>
      <c r="C581" s="60">
        <v>909540.65818899998</v>
      </c>
      <c r="D581" s="61" t="s">
        <v>107</v>
      </c>
      <c r="E581" s="61" t="s">
        <v>1</v>
      </c>
    </row>
    <row r="582" spans="1:5" x14ac:dyDescent="0.25">
      <c r="A582" s="61" t="s">
        <v>106</v>
      </c>
      <c r="B582" s="61" t="s">
        <v>43</v>
      </c>
      <c r="C582" s="60">
        <v>906954.39252600004</v>
      </c>
      <c r="D582" s="61" t="s">
        <v>107</v>
      </c>
      <c r="E582" s="61" t="s">
        <v>9</v>
      </c>
    </row>
    <row r="583" spans="1:5" x14ac:dyDescent="0.25">
      <c r="A583" s="61" t="s">
        <v>106</v>
      </c>
      <c r="B583" s="61" t="s">
        <v>40</v>
      </c>
      <c r="C583" s="60">
        <v>906940.57898600004</v>
      </c>
      <c r="D583" s="61" t="s">
        <v>107</v>
      </c>
      <c r="E583" s="61" t="s">
        <v>6</v>
      </c>
    </row>
    <row r="584" spans="1:5" x14ac:dyDescent="0.25">
      <c r="A584" s="61" t="s">
        <v>106</v>
      </c>
      <c r="B584" s="61" t="s">
        <v>40</v>
      </c>
      <c r="C584" s="60">
        <v>904015.15996099997</v>
      </c>
      <c r="D584" s="61" t="s">
        <v>107</v>
      </c>
      <c r="E584" s="61" t="s">
        <v>4</v>
      </c>
    </row>
    <row r="585" spans="1:5" x14ac:dyDescent="0.25">
      <c r="A585" s="61" t="s">
        <v>106</v>
      </c>
      <c r="B585" s="61" t="s">
        <v>40</v>
      </c>
      <c r="C585" s="60">
        <v>898796.325067</v>
      </c>
      <c r="D585" s="61" t="s">
        <v>107</v>
      </c>
      <c r="E585" s="61" t="s">
        <v>4</v>
      </c>
    </row>
    <row r="586" spans="1:5" x14ac:dyDescent="0.25">
      <c r="A586" s="61" t="s">
        <v>106</v>
      </c>
      <c r="B586" s="61" t="s">
        <v>45</v>
      </c>
      <c r="C586" s="60">
        <v>896910.08380300005</v>
      </c>
      <c r="D586" s="61" t="s">
        <v>106</v>
      </c>
      <c r="E586" s="61" t="s">
        <v>1</v>
      </c>
    </row>
    <row r="587" spans="1:5" x14ac:dyDescent="0.25">
      <c r="A587" s="61" t="s">
        <v>106</v>
      </c>
      <c r="B587" s="61" t="s">
        <v>44</v>
      </c>
      <c r="C587" s="60">
        <v>892168.24062499998</v>
      </c>
      <c r="D587" s="61" t="s">
        <v>107</v>
      </c>
      <c r="E587" s="61" t="s">
        <v>14</v>
      </c>
    </row>
    <row r="588" spans="1:5" x14ac:dyDescent="0.25">
      <c r="A588" s="61" t="s">
        <v>106</v>
      </c>
      <c r="B588" s="61" t="s">
        <v>41</v>
      </c>
      <c r="C588" s="60">
        <v>888506.35743600002</v>
      </c>
      <c r="D588" s="61" t="s">
        <v>107</v>
      </c>
      <c r="E588" s="61" t="s">
        <v>4</v>
      </c>
    </row>
    <row r="589" spans="1:5" x14ac:dyDescent="0.25">
      <c r="A589" s="61" t="s">
        <v>106</v>
      </c>
      <c r="B589" s="61" t="s">
        <v>42</v>
      </c>
      <c r="C589" s="60">
        <v>885450.51135499997</v>
      </c>
      <c r="D589" s="61" t="s">
        <v>107</v>
      </c>
      <c r="E589" s="61" t="s">
        <v>3</v>
      </c>
    </row>
    <row r="590" spans="1:5" x14ac:dyDescent="0.25">
      <c r="A590" s="61" t="s">
        <v>106</v>
      </c>
      <c r="B590" s="61" t="s">
        <v>41</v>
      </c>
      <c r="C590" s="60">
        <v>884889.37561500003</v>
      </c>
      <c r="D590" s="61" t="s">
        <v>107</v>
      </c>
      <c r="E590" s="61" t="s">
        <v>4</v>
      </c>
    </row>
    <row r="591" spans="1:5" x14ac:dyDescent="0.25">
      <c r="A591" s="61" t="s">
        <v>106</v>
      </c>
      <c r="B591" s="61" t="s">
        <v>47</v>
      </c>
      <c r="C591" s="60">
        <v>874527.01706600003</v>
      </c>
      <c r="D591" s="61" t="s">
        <v>106</v>
      </c>
      <c r="E591" s="61" t="s">
        <v>2</v>
      </c>
    </row>
    <row r="592" spans="1:5" x14ac:dyDescent="0.25">
      <c r="A592" s="61" t="s">
        <v>106</v>
      </c>
      <c r="B592" s="61" t="s">
        <v>41</v>
      </c>
      <c r="C592" s="60">
        <v>866194.50853300001</v>
      </c>
      <c r="D592" s="61" t="s">
        <v>107</v>
      </c>
      <c r="E592" s="61" t="s">
        <v>4</v>
      </c>
    </row>
    <row r="593" spans="1:5" x14ac:dyDescent="0.25">
      <c r="A593" s="61" t="s">
        <v>106</v>
      </c>
      <c r="B593" s="61" t="s">
        <v>47</v>
      </c>
      <c r="C593" s="60">
        <v>864701.67852800002</v>
      </c>
      <c r="D593" s="61" t="s">
        <v>106</v>
      </c>
      <c r="E593" s="61" t="s">
        <v>9</v>
      </c>
    </row>
    <row r="594" spans="1:5" x14ac:dyDescent="0.25">
      <c r="A594" s="61" t="s">
        <v>106</v>
      </c>
      <c r="B594" s="61" t="s">
        <v>44</v>
      </c>
      <c r="C594" s="60">
        <v>863630.14915399998</v>
      </c>
      <c r="D594" s="61" t="s">
        <v>106</v>
      </c>
      <c r="E594" s="61" t="s">
        <v>14</v>
      </c>
    </row>
    <row r="595" spans="1:5" x14ac:dyDescent="0.25">
      <c r="A595" s="61" t="s">
        <v>106</v>
      </c>
      <c r="B595" s="61" t="s">
        <v>39</v>
      </c>
      <c r="C595" s="60">
        <v>860081.85068799998</v>
      </c>
      <c r="D595" s="61" t="s">
        <v>107</v>
      </c>
      <c r="E595" s="61" t="s">
        <v>5</v>
      </c>
    </row>
    <row r="596" spans="1:5" x14ac:dyDescent="0.25">
      <c r="A596" s="61" t="s">
        <v>106</v>
      </c>
      <c r="B596" s="61" t="s">
        <v>42</v>
      </c>
      <c r="C596" s="60">
        <v>859574.47951800004</v>
      </c>
      <c r="D596" s="61" t="s">
        <v>106</v>
      </c>
      <c r="E596" s="61" t="s">
        <v>12</v>
      </c>
    </row>
    <row r="597" spans="1:5" x14ac:dyDescent="0.25">
      <c r="A597" s="61" t="s">
        <v>106</v>
      </c>
      <c r="B597" s="61" t="s">
        <v>41</v>
      </c>
      <c r="C597" s="60">
        <v>858538.52185799996</v>
      </c>
      <c r="D597" s="61" t="s">
        <v>107</v>
      </c>
      <c r="E597" s="61" t="s">
        <v>5</v>
      </c>
    </row>
    <row r="598" spans="1:5" x14ac:dyDescent="0.25">
      <c r="A598" s="61" t="s">
        <v>106</v>
      </c>
      <c r="B598" s="61" t="s">
        <v>47</v>
      </c>
      <c r="C598" s="60">
        <v>850466.80047100002</v>
      </c>
      <c r="D598" s="61" t="s">
        <v>106</v>
      </c>
      <c r="E598" s="61" t="s">
        <v>15</v>
      </c>
    </row>
    <row r="599" spans="1:5" x14ac:dyDescent="0.25">
      <c r="A599" s="61" t="s">
        <v>106</v>
      </c>
      <c r="B599" s="61" t="s">
        <v>40</v>
      </c>
      <c r="C599" s="60">
        <v>847720.88395499997</v>
      </c>
      <c r="D599" s="61" t="s">
        <v>107</v>
      </c>
      <c r="E599" s="61" t="s">
        <v>2</v>
      </c>
    </row>
    <row r="600" spans="1:5" x14ac:dyDescent="0.25">
      <c r="A600" s="61" t="s">
        <v>106</v>
      </c>
      <c r="B600" s="61" t="s">
        <v>45</v>
      </c>
      <c r="C600" s="60">
        <v>847647.518499</v>
      </c>
      <c r="D600" s="61" t="s">
        <v>106</v>
      </c>
      <c r="E600" s="61" t="s">
        <v>7</v>
      </c>
    </row>
    <row r="601" spans="1:5" x14ac:dyDescent="0.25">
      <c r="A601" s="61" t="s">
        <v>106</v>
      </c>
      <c r="B601" s="61" t="s">
        <v>42</v>
      </c>
      <c r="C601" s="60">
        <v>846100.53482499998</v>
      </c>
      <c r="D601" s="61" t="s">
        <v>107</v>
      </c>
      <c r="E601" s="61" t="s">
        <v>4</v>
      </c>
    </row>
    <row r="602" spans="1:5" x14ac:dyDescent="0.25">
      <c r="A602" s="61" t="s">
        <v>106</v>
      </c>
      <c r="B602" s="61" t="s">
        <v>44</v>
      </c>
      <c r="C602" s="60">
        <v>841519.737693</v>
      </c>
      <c r="D602" s="61" t="s">
        <v>107</v>
      </c>
      <c r="E602" s="61" t="s">
        <v>15</v>
      </c>
    </row>
    <row r="603" spans="1:5" x14ac:dyDescent="0.25">
      <c r="A603" s="61" t="s">
        <v>106</v>
      </c>
      <c r="B603" s="61" t="s">
        <v>41</v>
      </c>
      <c r="C603" s="60">
        <v>839246.49246900005</v>
      </c>
      <c r="D603" s="61" t="s">
        <v>107</v>
      </c>
      <c r="E603" s="61" t="s">
        <v>4</v>
      </c>
    </row>
    <row r="604" spans="1:5" x14ac:dyDescent="0.25">
      <c r="A604" s="61" t="s">
        <v>106</v>
      </c>
      <c r="B604" s="61" t="s">
        <v>41</v>
      </c>
      <c r="C604" s="60">
        <v>839182.11704100005</v>
      </c>
      <c r="D604" s="61" t="s">
        <v>107</v>
      </c>
      <c r="E604" s="61" t="s">
        <v>4</v>
      </c>
    </row>
    <row r="605" spans="1:5" x14ac:dyDescent="0.25">
      <c r="A605" s="61" t="s">
        <v>106</v>
      </c>
      <c r="B605" s="61" t="s">
        <v>39</v>
      </c>
      <c r="C605" s="60">
        <v>838813.87012700003</v>
      </c>
      <c r="D605" s="61" t="s">
        <v>107</v>
      </c>
      <c r="E605" s="61" t="s">
        <v>4</v>
      </c>
    </row>
    <row r="606" spans="1:5" x14ac:dyDescent="0.25">
      <c r="A606" s="61" t="s">
        <v>106</v>
      </c>
      <c r="B606" s="61" t="s">
        <v>40</v>
      </c>
      <c r="C606" s="60">
        <v>836768.02861200005</v>
      </c>
      <c r="D606" s="61" t="s">
        <v>107</v>
      </c>
      <c r="E606" s="61" t="s">
        <v>5</v>
      </c>
    </row>
    <row r="607" spans="1:5" x14ac:dyDescent="0.25">
      <c r="A607" s="61" t="s">
        <v>106</v>
      </c>
      <c r="B607" s="61" t="s">
        <v>42</v>
      </c>
      <c r="C607" s="60">
        <v>836521.68456600001</v>
      </c>
      <c r="D607" s="61" t="s">
        <v>107</v>
      </c>
      <c r="E607" s="61" t="s">
        <v>6</v>
      </c>
    </row>
    <row r="608" spans="1:5" x14ac:dyDescent="0.25">
      <c r="A608" s="61" t="s">
        <v>106</v>
      </c>
      <c r="B608" s="61" t="s">
        <v>40</v>
      </c>
      <c r="C608" s="60">
        <v>831155.837741</v>
      </c>
      <c r="D608" s="61" t="s">
        <v>106</v>
      </c>
      <c r="E608" s="61" t="s">
        <v>10</v>
      </c>
    </row>
    <row r="609" spans="1:5" x14ac:dyDescent="0.25">
      <c r="A609" s="61" t="s">
        <v>106</v>
      </c>
      <c r="B609" s="61" t="s">
        <v>40</v>
      </c>
      <c r="C609" s="60">
        <v>829217.14948799997</v>
      </c>
      <c r="D609" s="61" t="s">
        <v>107</v>
      </c>
      <c r="E609" s="61" t="s">
        <v>9</v>
      </c>
    </row>
    <row r="610" spans="1:5" x14ac:dyDescent="0.25">
      <c r="A610" s="61" t="s">
        <v>106</v>
      </c>
      <c r="B610" s="61" t="s">
        <v>44</v>
      </c>
      <c r="C610" s="60">
        <v>824631.01923600002</v>
      </c>
      <c r="D610" s="61" t="s">
        <v>107</v>
      </c>
      <c r="E610" s="61" t="s">
        <v>14</v>
      </c>
    </row>
    <row r="611" spans="1:5" x14ac:dyDescent="0.25">
      <c r="A611" s="61" t="s">
        <v>106</v>
      </c>
      <c r="B611" s="61" t="s">
        <v>39</v>
      </c>
      <c r="C611" s="60">
        <v>820802.47116399999</v>
      </c>
      <c r="D611" s="61" t="s">
        <v>107</v>
      </c>
      <c r="E611" s="61" t="s">
        <v>5</v>
      </c>
    </row>
    <row r="612" spans="1:5" x14ac:dyDescent="0.25">
      <c r="A612" s="61" t="s">
        <v>106</v>
      </c>
      <c r="B612" s="61" t="s">
        <v>41</v>
      </c>
      <c r="C612" s="60">
        <v>817587.81718899996</v>
      </c>
      <c r="D612" s="61" t="s">
        <v>107</v>
      </c>
      <c r="E612" s="61" t="s">
        <v>5</v>
      </c>
    </row>
    <row r="613" spans="1:5" x14ac:dyDescent="0.25">
      <c r="A613" s="61" t="s">
        <v>106</v>
      </c>
      <c r="B613" s="61" t="s">
        <v>44</v>
      </c>
      <c r="C613" s="60">
        <v>816545.86609100003</v>
      </c>
      <c r="D613" s="61" t="s">
        <v>107</v>
      </c>
      <c r="E613" s="61" t="s">
        <v>15</v>
      </c>
    </row>
    <row r="614" spans="1:5" x14ac:dyDescent="0.25">
      <c r="A614" s="61" t="s">
        <v>106</v>
      </c>
      <c r="B614" s="61" t="s">
        <v>41</v>
      </c>
      <c r="C614" s="60">
        <v>815317.72796000005</v>
      </c>
      <c r="D614" s="61" t="s">
        <v>107</v>
      </c>
      <c r="E614" s="61" t="s">
        <v>4</v>
      </c>
    </row>
    <row r="615" spans="1:5" x14ac:dyDescent="0.25">
      <c r="A615" s="61" t="s">
        <v>106</v>
      </c>
      <c r="B615" s="61" t="s">
        <v>46</v>
      </c>
      <c r="C615" s="60">
        <v>815137.55645000003</v>
      </c>
      <c r="D615" s="61" t="s">
        <v>107</v>
      </c>
      <c r="E615" s="61" t="s">
        <v>6</v>
      </c>
    </row>
    <row r="616" spans="1:5" x14ac:dyDescent="0.25">
      <c r="A616" s="61" t="s">
        <v>106</v>
      </c>
      <c r="B616" s="61" t="s">
        <v>41</v>
      </c>
      <c r="C616" s="60">
        <v>814326.83614200004</v>
      </c>
      <c r="D616" s="61" t="s">
        <v>107</v>
      </c>
      <c r="E616" s="61" t="s">
        <v>4</v>
      </c>
    </row>
    <row r="617" spans="1:5" x14ac:dyDescent="0.25">
      <c r="A617" s="61" t="s">
        <v>106</v>
      </c>
      <c r="B617" s="61" t="s">
        <v>45</v>
      </c>
      <c r="C617" s="60">
        <v>812360.35690799996</v>
      </c>
      <c r="D617" s="61" t="s">
        <v>106</v>
      </c>
      <c r="E617" s="61" t="s">
        <v>1</v>
      </c>
    </row>
    <row r="618" spans="1:5" x14ac:dyDescent="0.25">
      <c r="A618" s="61" t="s">
        <v>106</v>
      </c>
      <c r="B618" s="61" t="s">
        <v>42</v>
      </c>
      <c r="C618" s="60">
        <v>811656.20598500001</v>
      </c>
      <c r="D618" s="61" t="s">
        <v>107</v>
      </c>
      <c r="E618" s="61" t="s">
        <v>14</v>
      </c>
    </row>
    <row r="619" spans="1:5" x14ac:dyDescent="0.25">
      <c r="A619" s="61" t="s">
        <v>106</v>
      </c>
      <c r="B619" s="61" t="s">
        <v>45</v>
      </c>
      <c r="C619" s="60">
        <v>811261.02096500003</v>
      </c>
      <c r="D619" s="61" t="s">
        <v>106</v>
      </c>
      <c r="E619" s="61" t="s">
        <v>2</v>
      </c>
    </row>
    <row r="620" spans="1:5" x14ac:dyDescent="0.25">
      <c r="A620" s="61" t="s">
        <v>106</v>
      </c>
      <c r="B620" s="61" t="s">
        <v>47</v>
      </c>
      <c r="C620" s="60">
        <v>809305.83322899998</v>
      </c>
      <c r="D620" s="61" t="s">
        <v>106</v>
      </c>
      <c r="E620" s="61" t="s">
        <v>6</v>
      </c>
    </row>
    <row r="621" spans="1:5" x14ac:dyDescent="0.25">
      <c r="A621" s="61" t="s">
        <v>106</v>
      </c>
      <c r="B621" s="61" t="s">
        <v>42</v>
      </c>
      <c r="C621" s="60">
        <v>805069.739497</v>
      </c>
      <c r="D621" s="61" t="s">
        <v>106</v>
      </c>
      <c r="E621" s="61" t="s">
        <v>15</v>
      </c>
    </row>
    <row r="622" spans="1:5" x14ac:dyDescent="0.25">
      <c r="A622" s="61" t="s">
        <v>106</v>
      </c>
      <c r="B622" s="61" t="s">
        <v>41</v>
      </c>
      <c r="C622" s="60">
        <v>803908.306537</v>
      </c>
      <c r="D622" s="61" t="s">
        <v>107</v>
      </c>
      <c r="E622" s="61" t="s">
        <v>4</v>
      </c>
    </row>
    <row r="623" spans="1:5" x14ac:dyDescent="0.25">
      <c r="A623" s="61" t="s">
        <v>106</v>
      </c>
      <c r="B623" s="61" t="s">
        <v>40</v>
      </c>
      <c r="C623" s="60">
        <v>803265.052562</v>
      </c>
      <c r="D623" s="61" t="s">
        <v>107</v>
      </c>
      <c r="E623" s="61" t="s">
        <v>4</v>
      </c>
    </row>
    <row r="624" spans="1:5" x14ac:dyDescent="0.25">
      <c r="A624" s="61" t="s">
        <v>106</v>
      </c>
      <c r="B624" s="61" t="s">
        <v>39</v>
      </c>
      <c r="C624" s="60">
        <v>802873.01501900004</v>
      </c>
      <c r="D624" s="61" t="s">
        <v>107</v>
      </c>
      <c r="E624" s="61" t="s">
        <v>5</v>
      </c>
    </row>
    <row r="625" spans="1:5" x14ac:dyDescent="0.25">
      <c r="A625" s="61" t="s">
        <v>106</v>
      </c>
      <c r="B625" s="61" t="s">
        <v>40</v>
      </c>
      <c r="C625" s="60">
        <v>798522.85171399999</v>
      </c>
      <c r="D625" s="61" t="s">
        <v>107</v>
      </c>
      <c r="E625" s="61" t="s">
        <v>9</v>
      </c>
    </row>
    <row r="626" spans="1:5" x14ac:dyDescent="0.25">
      <c r="A626" s="61" t="s">
        <v>106</v>
      </c>
      <c r="B626" s="61" t="s">
        <v>41</v>
      </c>
      <c r="C626" s="60">
        <v>794436.34562499996</v>
      </c>
      <c r="D626" s="61" t="s">
        <v>107</v>
      </c>
      <c r="E626" s="61" t="s">
        <v>4</v>
      </c>
    </row>
    <row r="627" spans="1:5" x14ac:dyDescent="0.25">
      <c r="A627" s="61" t="s">
        <v>106</v>
      </c>
      <c r="B627" s="61" t="s">
        <v>41</v>
      </c>
      <c r="C627" s="60">
        <v>792115.58382599999</v>
      </c>
      <c r="D627" s="61" t="s">
        <v>107</v>
      </c>
      <c r="E627" s="61" t="s">
        <v>4</v>
      </c>
    </row>
    <row r="628" spans="1:5" x14ac:dyDescent="0.25">
      <c r="A628" s="61" t="s">
        <v>106</v>
      </c>
      <c r="B628" s="61" t="s">
        <v>41</v>
      </c>
      <c r="C628" s="60">
        <v>790965.68079699995</v>
      </c>
      <c r="D628" s="61" t="s">
        <v>107</v>
      </c>
      <c r="E628" s="61" t="s">
        <v>5</v>
      </c>
    </row>
    <row r="629" spans="1:5" x14ac:dyDescent="0.25">
      <c r="A629" s="61" t="s">
        <v>106</v>
      </c>
      <c r="B629" s="61" t="s">
        <v>40</v>
      </c>
      <c r="C629" s="60">
        <v>788802.10427000001</v>
      </c>
      <c r="D629" s="61" t="s">
        <v>107</v>
      </c>
      <c r="E629" s="61" t="s">
        <v>4</v>
      </c>
    </row>
    <row r="630" spans="1:5" x14ac:dyDescent="0.25">
      <c r="A630" s="61" t="s">
        <v>106</v>
      </c>
      <c r="B630" s="61" t="s">
        <v>41</v>
      </c>
      <c r="C630" s="60">
        <v>788413.51287600002</v>
      </c>
      <c r="D630" s="61" t="s">
        <v>107</v>
      </c>
      <c r="E630" s="61" t="s">
        <v>4</v>
      </c>
    </row>
    <row r="631" spans="1:5" x14ac:dyDescent="0.25">
      <c r="A631" s="61" t="s">
        <v>106</v>
      </c>
      <c r="B631" s="61" t="s">
        <v>40</v>
      </c>
      <c r="C631" s="60">
        <v>785451.36569500004</v>
      </c>
      <c r="D631" s="61" t="s">
        <v>107</v>
      </c>
      <c r="E631" s="61" t="s">
        <v>4</v>
      </c>
    </row>
    <row r="632" spans="1:5" x14ac:dyDescent="0.25">
      <c r="A632" s="61" t="s">
        <v>106</v>
      </c>
      <c r="B632" s="61" t="s">
        <v>44</v>
      </c>
      <c r="C632" s="60">
        <v>784791.51879400003</v>
      </c>
      <c r="D632" s="61" t="s">
        <v>107</v>
      </c>
      <c r="E632" s="61" t="s">
        <v>4</v>
      </c>
    </row>
    <row r="633" spans="1:5" x14ac:dyDescent="0.25">
      <c r="A633" s="61" t="s">
        <v>106</v>
      </c>
      <c r="B633" s="61" t="s">
        <v>44</v>
      </c>
      <c r="C633" s="60">
        <v>783755.78799800004</v>
      </c>
      <c r="D633" s="61" t="s">
        <v>106</v>
      </c>
      <c r="E633" s="61" t="s">
        <v>14</v>
      </c>
    </row>
    <row r="634" spans="1:5" x14ac:dyDescent="0.25">
      <c r="A634" s="61" t="s">
        <v>106</v>
      </c>
      <c r="B634" s="61" t="s">
        <v>44</v>
      </c>
      <c r="C634" s="60">
        <v>782333.21657799999</v>
      </c>
      <c r="D634" s="61" t="s">
        <v>107</v>
      </c>
      <c r="E634" s="61" t="s">
        <v>4</v>
      </c>
    </row>
    <row r="635" spans="1:5" x14ac:dyDescent="0.25">
      <c r="A635" s="61" t="s">
        <v>106</v>
      </c>
      <c r="B635" s="61" t="s">
        <v>40</v>
      </c>
      <c r="C635" s="60">
        <v>781403.06986499997</v>
      </c>
      <c r="D635" s="61" t="s">
        <v>107</v>
      </c>
      <c r="E635" s="61" t="s">
        <v>2</v>
      </c>
    </row>
    <row r="636" spans="1:5" x14ac:dyDescent="0.25">
      <c r="A636" s="61" t="s">
        <v>106</v>
      </c>
      <c r="B636" s="61" t="s">
        <v>41</v>
      </c>
      <c r="C636" s="60">
        <v>780995.68862499995</v>
      </c>
      <c r="D636" s="61" t="s">
        <v>107</v>
      </c>
      <c r="E636" s="61" t="s">
        <v>4</v>
      </c>
    </row>
    <row r="637" spans="1:5" x14ac:dyDescent="0.25">
      <c r="A637" s="61" t="s">
        <v>106</v>
      </c>
      <c r="B637" s="61" t="s">
        <v>41</v>
      </c>
      <c r="C637" s="60">
        <v>779228.14416499995</v>
      </c>
      <c r="D637" s="61" t="s">
        <v>107</v>
      </c>
      <c r="E637" s="61" t="s">
        <v>5</v>
      </c>
    </row>
    <row r="638" spans="1:5" x14ac:dyDescent="0.25">
      <c r="A638" s="61" t="s">
        <v>106</v>
      </c>
      <c r="B638" s="61" t="s">
        <v>42</v>
      </c>
      <c r="C638" s="60">
        <v>778140.621315</v>
      </c>
      <c r="D638" s="61" t="s">
        <v>107</v>
      </c>
      <c r="E638" s="61" t="s">
        <v>4</v>
      </c>
    </row>
    <row r="639" spans="1:5" x14ac:dyDescent="0.25">
      <c r="A639" s="61" t="s">
        <v>106</v>
      </c>
      <c r="B639" s="61" t="s">
        <v>42</v>
      </c>
      <c r="C639" s="60">
        <v>778061.71310099994</v>
      </c>
      <c r="D639" s="61" t="s">
        <v>107</v>
      </c>
      <c r="E639" s="61" t="s">
        <v>4</v>
      </c>
    </row>
    <row r="640" spans="1:5" x14ac:dyDescent="0.25">
      <c r="A640" s="61" t="s">
        <v>106</v>
      </c>
      <c r="B640" s="61" t="s">
        <v>41</v>
      </c>
      <c r="C640" s="60">
        <v>771398.92195400002</v>
      </c>
      <c r="D640" s="61" t="s">
        <v>106</v>
      </c>
      <c r="E640" s="61" t="s">
        <v>15</v>
      </c>
    </row>
    <row r="641" spans="1:5" x14ac:dyDescent="0.25">
      <c r="A641" s="61" t="s">
        <v>106</v>
      </c>
      <c r="B641" s="61" t="s">
        <v>44</v>
      </c>
      <c r="C641" s="60">
        <v>769748.26637199998</v>
      </c>
      <c r="D641" s="61" t="s">
        <v>107</v>
      </c>
      <c r="E641" s="61" t="s">
        <v>4</v>
      </c>
    </row>
    <row r="642" spans="1:5" x14ac:dyDescent="0.25">
      <c r="A642" s="61" t="s">
        <v>106</v>
      </c>
      <c r="B642" s="61" t="s">
        <v>42</v>
      </c>
      <c r="C642" s="60">
        <v>768978.97141500004</v>
      </c>
      <c r="D642" s="61" t="s">
        <v>107</v>
      </c>
      <c r="E642" s="61" t="s">
        <v>9</v>
      </c>
    </row>
    <row r="643" spans="1:5" x14ac:dyDescent="0.25">
      <c r="A643" s="61" t="s">
        <v>106</v>
      </c>
      <c r="B643" s="61" t="s">
        <v>43</v>
      </c>
      <c r="C643" s="60">
        <v>768135.78518699994</v>
      </c>
      <c r="D643" s="61" t="s">
        <v>107</v>
      </c>
      <c r="E643" s="61" t="s">
        <v>12</v>
      </c>
    </row>
    <row r="644" spans="1:5" x14ac:dyDescent="0.25">
      <c r="A644" s="61" t="s">
        <v>106</v>
      </c>
      <c r="B644" s="61" t="s">
        <v>45</v>
      </c>
      <c r="C644" s="60">
        <v>767902.45318499999</v>
      </c>
      <c r="D644" s="61" t="s">
        <v>106</v>
      </c>
      <c r="E644" s="61" t="s">
        <v>4</v>
      </c>
    </row>
    <row r="645" spans="1:5" x14ac:dyDescent="0.25">
      <c r="A645" s="61" t="s">
        <v>106</v>
      </c>
      <c r="B645" s="61" t="s">
        <v>41</v>
      </c>
      <c r="C645" s="60">
        <v>767045.77937200002</v>
      </c>
      <c r="D645" s="61" t="s">
        <v>107</v>
      </c>
      <c r="E645" s="61" t="s">
        <v>4</v>
      </c>
    </row>
    <row r="646" spans="1:5" x14ac:dyDescent="0.25">
      <c r="A646" s="61" t="s">
        <v>106</v>
      </c>
      <c r="B646" s="61" t="s">
        <v>44</v>
      </c>
      <c r="C646" s="60">
        <v>764262.88598400005</v>
      </c>
      <c r="D646" s="61" t="s">
        <v>106</v>
      </c>
      <c r="E646" s="61" t="s">
        <v>14</v>
      </c>
    </row>
    <row r="647" spans="1:5" x14ac:dyDescent="0.25">
      <c r="A647" s="61" t="s">
        <v>106</v>
      </c>
      <c r="B647" s="61" t="s">
        <v>39</v>
      </c>
      <c r="C647" s="60">
        <v>760948.996698</v>
      </c>
      <c r="D647" s="61" t="s">
        <v>107</v>
      </c>
      <c r="E647" s="61" t="s">
        <v>5</v>
      </c>
    </row>
    <row r="648" spans="1:5" x14ac:dyDescent="0.25">
      <c r="A648" s="61" t="s">
        <v>106</v>
      </c>
      <c r="B648" s="61" t="s">
        <v>41</v>
      </c>
      <c r="C648" s="60">
        <v>758923.33012000006</v>
      </c>
      <c r="D648" s="61" t="s">
        <v>107</v>
      </c>
      <c r="E648" s="61" t="s">
        <v>4</v>
      </c>
    </row>
    <row r="649" spans="1:5" x14ac:dyDescent="0.25">
      <c r="A649" s="61" t="s">
        <v>106</v>
      </c>
      <c r="B649" s="61" t="s">
        <v>47</v>
      </c>
      <c r="C649" s="60">
        <v>755119.56251399999</v>
      </c>
      <c r="D649" s="61" t="s">
        <v>106</v>
      </c>
      <c r="E649" s="61" t="s">
        <v>6</v>
      </c>
    </row>
    <row r="650" spans="1:5" x14ac:dyDescent="0.25">
      <c r="A650" s="61" t="s">
        <v>106</v>
      </c>
      <c r="B650" s="61" t="s">
        <v>41</v>
      </c>
      <c r="C650" s="60">
        <v>754920.54104000004</v>
      </c>
      <c r="D650" s="61" t="s">
        <v>107</v>
      </c>
      <c r="E650" s="61" t="s">
        <v>4</v>
      </c>
    </row>
    <row r="651" spans="1:5" x14ac:dyDescent="0.25">
      <c r="A651" s="61" t="s">
        <v>106</v>
      </c>
      <c r="B651" s="61" t="s">
        <v>44</v>
      </c>
      <c r="C651" s="60">
        <v>753972.50814799999</v>
      </c>
      <c r="D651" s="61" t="s">
        <v>107</v>
      </c>
      <c r="E651" s="61" t="s">
        <v>14</v>
      </c>
    </row>
    <row r="652" spans="1:5" x14ac:dyDescent="0.25">
      <c r="A652" s="61" t="s">
        <v>106</v>
      </c>
      <c r="B652" s="61" t="s">
        <v>41</v>
      </c>
      <c r="C652" s="60">
        <v>751245.87665300001</v>
      </c>
      <c r="D652" s="61" t="s">
        <v>107</v>
      </c>
      <c r="E652" s="61" t="s">
        <v>4</v>
      </c>
    </row>
    <row r="653" spans="1:5" x14ac:dyDescent="0.25">
      <c r="A653" s="61" t="s">
        <v>106</v>
      </c>
      <c r="B653" s="61" t="s">
        <v>40</v>
      </c>
      <c r="C653" s="60">
        <v>746963.64329899999</v>
      </c>
      <c r="D653" s="61" t="s">
        <v>107</v>
      </c>
      <c r="E653" s="61" t="s">
        <v>5</v>
      </c>
    </row>
    <row r="654" spans="1:5" x14ac:dyDescent="0.25">
      <c r="A654" s="61" t="s">
        <v>106</v>
      </c>
      <c r="B654" s="61" t="s">
        <v>41</v>
      </c>
      <c r="C654" s="60">
        <v>742380.80810100003</v>
      </c>
      <c r="D654" s="61" t="s">
        <v>106</v>
      </c>
      <c r="E654" s="61" t="s">
        <v>15</v>
      </c>
    </row>
    <row r="655" spans="1:5" x14ac:dyDescent="0.25">
      <c r="A655" s="61" t="s">
        <v>106</v>
      </c>
      <c r="B655" s="61" t="s">
        <v>39</v>
      </c>
      <c r="C655" s="60">
        <v>739517.66424399999</v>
      </c>
      <c r="D655" s="61" t="s">
        <v>107</v>
      </c>
      <c r="E655" s="61" t="s">
        <v>1</v>
      </c>
    </row>
    <row r="656" spans="1:5" x14ac:dyDescent="0.25">
      <c r="A656" s="61" t="s">
        <v>106</v>
      </c>
      <c r="B656" s="61" t="s">
        <v>45</v>
      </c>
      <c r="C656" s="60">
        <v>739037.08407500002</v>
      </c>
      <c r="D656" s="61" t="s">
        <v>106</v>
      </c>
      <c r="E656" s="61" t="s">
        <v>2</v>
      </c>
    </row>
    <row r="657" spans="1:5" x14ac:dyDescent="0.25">
      <c r="A657" s="61" t="s">
        <v>106</v>
      </c>
      <c r="B657" s="61" t="s">
        <v>43</v>
      </c>
      <c r="C657" s="60">
        <v>737114.67734000005</v>
      </c>
      <c r="D657" s="61" t="s">
        <v>107</v>
      </c>
      <c r="E657" s="61" t="s">
        <v>14</v>
      </c>
    </row>
    <row r="658" spans="1:5" x14ac:dyDescent="0.25">
      <c r="A658" s="61" t="s">
        <v>106</v>
      </c>
      <c r="B658" s="61" t="s">
        <v>41</v>
      </c>
      <c r="C658" s="60">
        <v>735912.04557399999</v>
      </c>
      <c r="D658" s="61" t="s">
        <v>107</v>
      </c>
      <c r="E658" s="61" t="s">
        <v>4</v>
      </c>
    </row>
    <row r="659" spans="1:5" x14ac:dyDescent="0.25">
      <c r="A659" s="61" t="s">
        <v>106</v>
      </c>
      <c r="B659" s="61" t="s">
        <v>41</v>
      </c>
      <c r="C659" s="60">
        <v>733721.34921999997</v>
      </c>
      <c r="D659" s="61" t="s">
        <v>107</v>
      </c>
      <c r="E659" s="61" t="s">
        <v>5</v>
      </c>
    </row>
    <row r="660" spans="1:5" x14ac:dyDescent="0.25">
      <c r="A660" s="61" t="s">
        <v>106</v>
      </c>
      <c r="B660" s="61" t="s">
        <v>45</v>
      </c>
      <c r="C660" s="60">
        <v>731678.36429299996</v>
      </c>
      <c r="D660" s="61" t="s">
        <v>107</v>
      </c>
      <c r="E660" s="61" t="s">
        <v>4</v>
      </c>
    </row>
    <row r="661" spans="1:5" x14ac:dyDescent="0.25">
      <c r="A661" s="61" t="s">
        <v>106</v>
      </c>
      <c r="B661" s="61" t="s">
        <v>40</v>
      </c>
      <c r="C661" s="60">
        <v>730206.18931199994</v>
      </c>
      <c r="D661" s="61" t="s">
        <v>107</v>
      </c>
      <c r="E661" s="61" t="s">
        <v>2</v>
      </c>
    </row>
    <row r="662" spans="1:5" x14ac:dyDescent="0.25">
      <c r="A662" s="61" t="s">
        <v>106</v>
      </c>
      <c r="B662" s="61" t="s">
        <v>45</v>
      </c>
      <c r="C662" s="60">
        <v>723463.70189300005</v>
      </c>
      <c r="D662" s="61" t="s">
        <v>106</v>
      </c>
      <c r="E662" s="61" t="s">
        <v>2</v>
      </c>
    </row>
    <row r="663" spans="1:5" x14ac:dyDescent="0.25">
      <c r="A663" s="61" t="s">
        <v>106</v>
      </c>
      <c r="B663" s="61" t="s">
        <v>41</v>
      </c>
      <c r="C663" s="60">
        <v>722564.36304199998</v>
      </c>
      <c r="D663" s="61" t="s">
        <v>107</v>
      </c>
      <c r="E663" s="61" t="s">
        <v>15</v>
      </c>
    </row>
    <row r="664" spans="1:5" x14ac:dyDescent="0.25">
      <c r="A664" s="61" t="s">
        <v>106</v>
      </c>
      <c r="B664" s="61" t="s">
        <v>43</v>
      </c>
      <c r="C664" s="60">
        <v>719184.77997300006</v>
      </c>
      <c r="D664" s="61" t="s">
        <v>107</v>
      </c>
      <c r="E664" s="61" t="s">
        <v>5</v>
      </c>
    </row>
    <row r="665" spans="1:5" x14ac:dyDescent="0.25">
      <c r="A665" s="61" t="s">
        <v>106</v>
      </c>
      <c r="B665" s="61" t="s">
        <v>43</v>
      </c>
      <c r="C665" s="60">
        <v>717968.43605200003</v>
      </c>
      <c r="D665" s="61" t="s">
        <v>107</v>
      </c>
      <c r="E665" s="61" t="s">
        <v>3</v>
      </c>
    </row>
    <row r="666" spans="1:5" x14ac:dyDescent="0.25">
      <c r="A666" s="61" t="s">
        <v>106</v>
      </c>
      <c r="B666" s="61" t="s">
        <v>43</v>
      </c>
      <c r="C666" s="60">
        <v>715668.31062300003</v>
      </c>
      <c r="D666" s="61" t="s">
        <v>107</v>
      </c>
      <c r="E666" s="61" t="s">
        <v>14</v>
      </c>
    </row>
    <row r="667" spans="1:5" x14ac:dyDescent="0.25">
      <c r="A667" s="61" t="s">
        <v>106</v>
      </c>
      <c r="B667" s="61" t="s">
        <v>44</v>
      </c>
      <c r="C667" s="60">
        <v>708565.08565100003</v>
      </c>
      <c r="D667" s="61" t="s">
        <v>107</v>
      </c>
      <c r="E667" s="61" t="s">
        <v>9</v>
      </c>
    </row>
    <row r="668" spans="1:5" x14ac:dyDescent="0.25">
      <c r="A668" s="61" t="s">
        <v>106</v>
      </c>
      <c r="B668" s="61" t="s">
        <v>45</v>
      </c>
      <c r="C668" s="60">
        <v>707819.72825599997</v>
      </c>
      <c r="D668" s="61" t="s">
        <v>106</v>
      </c>
      <c r="E668" s="61" t="s">
        <v>2</v>
      </c>
    </row>
    <row r="669" spans="1:5" x14ac:dyDescent="0.25">
      <c r="A669" s="61" t="s">
        <v>106</v>
      </c>
      <c r="B669" s="61" t="s">
        <v>40</v>
      </c>
      <c r="C669" s="60">
        <v>707575.14862300002</v>
      </c>
      <c r="D669" s="61" t="s">
        <v>107</v>
      </c>
      <c r="E669" s="61" t="s">
        <v>5</v>
      </c>
    </row>
    <row r="670" spans="1:5" x14ac:dyDescent="0.25">
      <c r="A670" s="61" t="s">
        <v>106</v>
      </c>
      <c r="B670" s="61" t="s">
        <v>44</v>
      </c>
      <c r="C670" s="60">
        <v>706940.60253100004</v>
      </c>
      <c r="D670" s="61" t="s">
        <v>106</v>
      </c>
      <c r="E670" s="61" t="s">
        <v>14</v>
      </c>
    </row>
    <row r="671" spans="1:5" x14ac:dyDescent="0.25">
      <c r="A671" s="61" t="s">
        <v>106</v>
      </c>
      <c r="B671" s="61" t="s">
        <v>39</v>
      </c>
      <c r="C671" s="60">
        <v>705520.86192699999</v>
      </c>
      <c r="D671" s="61" t="s">
        <v>107</v>
      </c>
      <c r="E671" s="61" t="s">
        <v>5</v>
      </c>
    </row>
    <row r="672" spans="1:5" x14ac:dyDescent="0.25">
      <c r="A672" s="61" t="s">
        <v>106</v>
      </c>
      <c r="B672" s="61" t="s">
        <v>39</v>
      </c>
      <c r="C672" s="60">
        <v>702412.039215</v>
      </c>
      <c r="D672" s="61" t="s">
        <v>107</v>
      </c>
      <c r="E672" s="61" t="s">
        <v>7</v>
      </c>
    </row>
    <row r="673" spans="1:5" x14ac:dyDescent="0.25">
      <c r="A673" s="61" t="s">
        <v>106</v>
      </c>
      <c r="B673" s="61" t="s">
        <v>39</v>
      </c>
      <c r="C673" s="60">
        <v>700652.18763599999</v>
      </c>
      <c r="D673" s="61" t="s">
        <v>107</v>
      </c>
      <c r="E673" s="61" t="s">
        <v>7</v>
      </c>
    </row>
    <row r="674" spans="1:5" x14ac:dyDescent="0.25">
      <c r="A674" s="61" t="s">
        <v>106</v>
      </c>
      <c r="B674" s="61" t="s">
        <v>44</v>
      </c>
      <c r="C674" s="60">
        <v>699260.40491699998</v>
      </c>
      <c r="D674" s="61" t="s">
        <v>107</v>
      </c>
      <c r="E674" s="61" t="s">
        <v>6</v>
      </c>
    </row>
    <row r="675" spans="1:5" x14ac:dyDescent="0.25">
      <c r="A675" s="61" t="s">
        <v>106</v>
      </c>
      <c r="B675" s="61" t="s">
        <v>44</v>
      </c>
      <c r="C675" s="60">
        <v>692394.68305600004</v>
      </c>
      <c r="D675" s="61" t="s">
        <v>107</v>
      </c>
      <c r="E675" s="61" t="s">
        <v>14</v>
      </c>
    </row>
    <row r="676" spans="1:5" x14ac:dyDescent="0.25">
      <c r="A676" s="61" t="s">
        <v>106</v>
      </c>
      <c r="B676" s="61" t="s">
        <v>44</v>
      </c>
      <c r="C676" s="60">
        <v>690017.16055999999</v>
      </c>
      <c r="D676" s="61" t="s">
        <v>106</v>
      </c>
      <c r="E676" s="61" t="s">
        <v>5</v>
      </c>
    </row>
    <row r="677" spans="1:5" x14ac:dyDescent="0.25">
      <c r="A677" s="61" t="s">
        <v>106</v>
      </c>
      <c r="B677" s="61" t="s">
        <v>39</v>
      </c>
      <c r="C677" s="60">
        <v>687953.41970099998</v>
      </c>
      <c r="D677" s="61" t="s">
        <v>107</v>
      </c>
      <c r="E677" s="61" t="s">
        <v>4</v>
      </c>
    </row>
    <row r="678" spans="1:5" x14ac:dyDescent="0.25">
      <c r="A678" s="61" t="s">
        <v>106</v>
      </c>
      <c r="B678" s="61" t="s">
        <v>41</v>
      </c>
      <c r="C678" s="60">
        <v>686928.83104800002</v>
      </c>
      <c r="D678" s="61" t="s">
        <v>107</v>
      </c>
      <c r="E678" s="61" t="s">
        <v>4</v>
      </c>
    </row>
    <row r="679" spans="1:5" x14ac:dyDescent="0.25">
      <c r="A679" s="61" t="s">
        <v>106</v>
      </c>
      <c r="B679" s="61" t="s">
        <v>41</v>
      </c>
      <c r="C679" s="60">
        <v>682470.66261700005</v>
      </c>
      <c r="D679" s="61" t="s">
        <v>107</v>
      </c>
      <c r="E679" s="61" t="s">
        <v>4</v>
      </c>
    </row>
    <row r="680" spans="1:5" x14ac:dyDescent="0.25">
      <c r="A680" s="61" t="s">
        <v>106</v>
      </c>
      <c r="B680" s="61" t="s">
        <v>41</v>
      </c>
      <c r="C680" s="60">
        <v>679496.12510900002</v>
      </c>
      <c r="D680" s="61" t="s">
        <v>107</v>
      </c>
      <c r="E680" s="61" t="s">
        <v>15</v>
      </c>
    </row>
    <row r="681" spans="1:5" x14ac:dyDescent="0.25">
      <c r="A681" s="61" t="s">
        <v>106</v>
      </c>
      <c r="B681" s="61" t="s">
        <v>39</v>
      </c>
      <c r="C681" s="60">
        <v>677869.18673900003</v>
      </c>
      <c r="D681" s="61" t="s">
        <v>107</v>
      </c>
      <c r="E681" s="61" t="s">
        <v>4</v>
      </c>
    </row>
    <row r="682" spans="1:5" x14ac:dyDescent="0.25">
      <c r="A682" s="61" t="s">
        <v>106</v>
      </c>
      <c r="B682" s="61" t="s">
        <v>44</v>
      </c>
      <c r="C682" s="60">
        <v>674730.08776799997</v>
      </c>
      <c r="D682" s="61" t="s">
        <v>107</v>
      </c>
      <c r="E682" s="61" t="s">
        <v>4</v>
      </c>
    </row>
    <row r="683" spans="1:5" x14ac:dyDescent="0.25">
      <c r="A683" s="61" t="s">
        <v>106</v>
      </c>
      <c r="B683" s="61" t="s">
        <v>44</v>
      </c>
      <c r="C683" s="60">
        <v>674312.878746</v>
      </c>
      <c r="D683" s="61" t="s">
        <v>107</v>
      </c>
      <c r="E683" s="61" t="s">
        <v>14</v>
      </c>
    </row>
    <row r="684" spans="1:5" x14ac:dyDescent="0.25">
      <c r="A684" s="61" t="s">
        <v>106</v>
      </c>
      <c r="B684" s="61" t="s">
        <v>40</v>
      </c>
      <c r="C684" s="60">
        <v>672410.37086899998</v>
      </c>
      <c r="D684" s="61" t="s">
        <v>107</v>
      </c>
      <c r="E684" s="61" t="s">
        <v>1</v>
      </c>
    </row>
    <row r="685" spans="1:5" x14ac:dyDescent="0.25">
      <c r="A685" s="61" t="s">
        <v>106</v>
      </c>
      <c r="B685" s="61" t="s">
        <v>41</v>
      </c>
      <c r="C685" s="60">
        <v>672254.099285</v>
      </c>
      <c r="D685" s="61" t="s">
        <v>107</v>
      </c>
      <c r="E685" s="61" t="s">
        <v>4</v>
      </c>
    </row>
    <row r="686" spans="1:5" x14ac:dyDescent="0.25">
      <c r="A686" s="61" t="s">
        <v>106</v>
      </c>
      <c r="B686" s="61" t="s">
        <v>45</v>
      </c>
      <c r="C686" s="60">
        <v>670306.81069399999</v>
      </c>
      <c r="D686" s="61" t="s">
        <v>107</v>
      </c>
      <c r="E686" s="61" t="s">
        <v>4</v>
      </c>
    </row>
    <row r="687" spans="1:5" x14ac:dyDescent="0.25">
      <c r="A687" s="61" t="s">
        <v>106</v>
      </c>
      <c r="B687" s="61" t="s">
        <v>42</v>
      </c>
      <c r="C687" s="60">
        <v>669777.17995100003</v>
      </c>
      <c r="D687" s="61" t="s">
        <v>107</v>
      </c>
      <c r="E687" s="61" t="s">
        <v>14</v>
      </c>
    </row>
    <row r="688" spans="1:5" x14ac:dyDescent="0.25">
      <c r="A688" s="61" t="s">
        <v>106</v>
      </c>
      <c r="B688" s="61" t="s">
        <v>42</v>
      </c>
      <c r="C688" s="60">
        <v>668545.25469700003</v>
      </c>
      <c r="D688" s="61" t="s">
        <v>107</v>
      </c>
      <c r="E688" s="61" t="s">
        <v>4</v>
      </c>
    </row>
    <row r="689" spans="1:5" x14ac:dyDescent="0.25">
      <c r="A689" s="61" t="s">
        <v>106</v>
      </c>
      <c r="B689" s="61" t="s">
        <v>45</v>
      </c>
      <c r="C689" s="60">
        <v>667812.05166899995</v>
      </c>
      <c r="D689" s="61" t="s">
        <v>107</v>
      </c>
      <c r="E689" s="61" t="s">
        <v>4</v>
      </c>
    </row>
    <row r="690" spans="1:5" x14ac:dyDescent="0.25">
      <c r="A690" s="61" t="s">
        <v>106</v>
      </c>
      <c r="B690" s="61" t="s">
        <v>42</v>
      </c>
      <c r="C690" s="60">
        <v>666219.36339199997</v>
      </c>
      <c r="D690" s="61" t="s">
        <v>107</v>
      </c>
      <c r="E690" s="61" t="s">
        <v>14</v>
      </c>
    </row>
    <row r="691" spans="1:5" x14ac:dyDescent="0.25">
      <c r="A691" s="61" t="s">
        <v>106</v>
      </c>
      <c r="B691" s="61" t="s">
        <v>40</v>
      </c>
      <c r="C691" s="60">
        <v>660400.96372600005</v>
      </c>
      <c r="D691" s="61" t="s">
        <v>107</v>
      </c>
      <c r="E691" s="61" t="s">
        <v>2</v>
      </c>
    </row>
    <row r="692" spans="1:5" x14ac:dyDescent="0.25">
      <c r="A692" s="61" t="s">
        <v>106</v>
      </c>
      <c r="B692" s="61" t="s">
        <v>41</v>
      </c>
      <c r="C692" s="60">
        <v>655360.937897</v>
      </c>
      <c r="D692" s="61" t="s">
        <v>107</v>
      </c>
      <c r="E692" s="61" t="s">
        <v>9</v>
      </c>
    </row>
    <row r="693" spans="1:5" x14ac:dyDescent="0.25">
      <c r="A693" s="61" t="s">
        <v>106</v>
      </c>
      <c r="B693" s="61" t="s">
        <v>41</v>
      </c>
      <c r="C693" s="60">
        <v>654580.64521300001</v>
      </c>
      <c r="D693" s="61" t="s">
        <v>106</v>
      </c>
      <c r="E693" s="61" t="s">
        <v>15</v>
      </c>
    </row>
    <row r="694" spans="1:5" x14ac:dyDescent="0.25">
      <c r="A694" s="61" t="s">
        <v>106</v>
      </c>
      <c r="B694" s="61" t="s">
        <v>41</v>
      </c>
      <c r="C694" s="60">
        <v>650446.99576199998</v>
      </c>
      <c r="D694" s="61" t="s">
        <v>107</v>
      </c>
      <c r="E694" s="61" t="s">
        <v>5</v>
      </c>
    </row>
    <row r="695" spans="1:5" x14ac:dyDescent="0.25">
      <c r="A695" s="61" t="s">
        <v>106</v>
      </c>
      <c r="B695" s="61" t="s">
        <v>40</v>
      </c>
      <c r="C695" s="60">
        <v>649508.38293700002</v>
      </c>
      <c r="D695" s="61" t="s">
        <v>107</v>
      </c>
      <c r="E695" s="61" t="s">
        <v>4</v>
      </c>
    </row>
    <row r="696" spans="1:5" x14ac:dyDescent="0.25">
      <c r="A696" s="61" t="s">
        <v>106</v>
      </c>
      <c r="B696" s="61" t="s">
        <v>44</v>
      </c>
      <c r="C696" s="60">
        <v>649058.43972300005</v>
      </c>
      <c r="D696" s="61" t="s">
        <v>107</v>
      </c>
      <c r="E696" s="61" t="s">
        <v>14</v>
      </c>
    </row>
    <row r="697" spans="1:5" x14ac:dyDescent="0.25">
      <c r="A697" s="61" t="s">
        <v>106</v>
      </c>
      <c r="B697" s="61" t="s">
        <v>41</v>
      </c>
      <c r="C697" s="60">
        <v>648493.26566999999</v>
      </c>
      <c r="D697" s="61" t="s">
        <v>107</v>
      </c>
      <c r="E697" s="61" t="s">
        <v>4</v>
      </c>
    </row>
    <row r="698" spans="1:5" x14ac:dyDescent="0.25">
      <c r="A698" s="61" t="s">
        <v>106</v>
      </c>
      <c r="B698" s="61" t="s">
        <v>44</v>
      </c>
      <c r="C698" s="60">
        <v>648383.19478200004</v>
      </c>
      <c r="D698" s="61" t="s">
        <v>107</v>
      </c>
      <c r="E698" s="61" t="s">
        <v>14</v>
      </c>
    </row>
    <row r="699" spans="1:5" x14ac:dyDescent="0.25">
      <c r="A699" s="61" t="s">
        <v>106</v>
      </c>
      <c r="B699" s="61" t="s">
        <v>45</v>
      </c>
      <c r="C699" s="60">
        <v>648200.01438299997</v>
      </c>
      <c r="D699" s="61" t="s">
        <v>107</v>
      </c>
      <c r="E699" s="61" t="s">
        <v>2</v>
      </c>
    </row>
    <row r="700" spans="1:5" x14ac:dyDescent="0.25">
      <c r="A700" s="61" t="s">
        <v>106</v>
      </c>
      <c r="B700" s="61" t="s">
        <v>40</v>
      </c>
      <c r="C700" s="60">
        <v>643850.51117299998</v>
      </c>
      <c r="D700" s="61" t="s">
        <v>107</v>
      </c>
      <c r="E700" s="61" t="s">
        <v>4</v>
      </c>
    </row>
    <row r="701" spans="1:5" x14ac:dyDescent="0.25">
      <c r="A701" s="61" t="s">
        <v>106</v>
      </c>
      <c r="B701" s="61" t="s">
        <v>41</v>
      </c>
      <c r="C701" s="60">
        <v>641883.63515999995</v>
      </c>
      <c r="D701" s="61" t="s">
        <v>107</v>
      </c>
      <c r="E701" s="61" t="s">
        <v>5</v>
      </c>
    </row>
    <row r="702" spans="1:5" x14ac:dyDescent="0.25">
      <c r="A702" s="61" t="s">
        <v>106</v>
      </c>
      <c r="B702" s="61" t="s">
        <v>45</v>
      </c>
      <c r="C702" s="60">
        <v>639907.24905400001</v>
      </c>
      <c r="D702" s="61" t="s">
        <v>107</v>
      </c>
      <c r="E702" s="61" t="s">
        <v>9</v>
      </c>
    </row>
    <row r="703" spans="1:5" x14ac:dyDescent="0.25">
      <c r="A703" s="61" t="s">
        <v>106</v>
      </c>
      <c r="B703" s="61" t="s">
        <v>42</v>
      </c>
      <c r="C703" s="60">
        <v>638864.65899799997</v>
      </c>
      <c r="D703" s="61" t="s">
        <v>107</v>
      </c>
      <c r="E703" s="61" t="s">
        <v>14</v>
      </c>
    </row>
    <row r="704" spans="1:5" x14ac:dyDescent="0.25">
      <c r="A704" s="61" t="s">
        <v>106</v>
      </c>
      <c r="B704" s="61" t="s">
        <v>44</v>
      </c>
      <c r="C704" s="60">
        <v>638779.185482</v>
      </c>
      <c r="D704" s="61" t="s">
        <v>106</v>
      </c>
      <c r="E704" s="61" t="s">
        <v>14</v>
      </c>
    </row>
    <row r="705" spans="1:5" x14ac:dyDescent="0.25">
      <c r="A705" s="61" t="s">
        <v>106</v>
      </c>
      <c r="B705" s="61" t="s">
        <v>40</v>
      </c>
      <c r="C705" s="60">
        <v>638476.12716200005</v>
      </c>
      <c r="D705" s="61" t="s">
        <v>107</v>
      </c>
      <c r="E705" s="61" t="s">
        <v>4</v>
      </c>
    </row>
    <row r="706" spans="1:5" x14ac:dyDescent="0.25">
      <c r="A706" s="61" t="s">
        <v>106</v>
      </c>
      <c r="B706" s="61" t="s">
        <v>40</v>
      </c>
      <c r="C706" s="60">
        <v>637511.32668900001</v>
      </c>
      <c r="D706" s="61" t="s">
        <v>107</v>
      </c>
      <c r="E706" s="61" t="s">
        <v>4</v>
      </c>
    </row>
    <row r="707" spans="1:5" x14ac:dyDescent="0.25">
      <c r="A707" s="61" t="s">
        <v>106</v>
      </c>
      <c r="B707" s="61" t="s">
        <v>40</v>
      </c>
      <c r="C707" s="60">
        <v>634741.58133900003</v>
      </c>
      <c r="D707" s="61" t="s">
        <v>107</v>
      </c>
      <c r="E707" s="61" t="s">
        <v>4</v>
      </c>
    </row>
    <row r="708" spans="1:5" x14ac:dyDescent="0.25">
      <c r="A708" s="61" t="s">
        <v>106</v>
      </c>
      <c r="B708" s="61" t="s">
        <v>44</v>
      </c>
      <c r="C708" s="60">
        <v>634263.84791500005</v>
      </c>
      <c r="D708" s="61" t="s">
        <v>107</v>
      </c>
      <c r="E708" s="61" t="s">
        <v>4</v>
      </c>
    </row>
    <row r="709" spans="1:5" x14ac:dyDescent="0.25">
      <c r="A709" s="61" t="s">
        <v>106</v>
      </c>
      <c r="B709" s="61" t="s">
        <v>44</v>
      </c>
      <c r="C709" s="60">
        <v>632019.05112900003</v>
      </c>
      <c r="D709" s="61" t="s">
        <v>107</v>
      </c>
      <c r="E709" s="61" t="s">
        <v>4</v>
      </c>
    </row>
    <row r="710" spans="1:5" x14ac:dyDescent="0.25">
      <c r="A710" s="61" t="s">
        <v>106</v>
      </c>
      <c r="B710" s="61" t="s">
        <v>40</v>
      </c>
      <c r="C710" s="60">
        <v>630812.89013199997</v>
      </c>
      <c r="D710" s="61" t="s">
        <v>107</v>
      </c>
      <c r="E710" s="61" t="s">
        <v>4</v>
      </c>
    </row>
    <row r="711" spans="1:5" x14ac:dyDescent="0.25">
      <c r="A711" s="61" t="s">
        <v>106</v>
      </c>
      <c r="B711" s="61" t="s">
        <v>44</v>
      </c>
      <c r="C711" s="60">
        <v>629828.73068299994</v>
      </c>
      <c r="D711" s="61" t="s">
        <v>106</v>
      </c>
      <c r="E711" s="61" t="s">
        <v>10</v>
      </c>
    </row>
    <row r="712" spans="1:5" x14ac:dyDescent="0.25">
      <c r="A712" s="61" t="s">
        <v>106</v>
      </c>
      <c r="B712" s="61" t="s">
        <v>44</v>
      </c>
      <c r="C712" s="60">
        <v>629550.45710500004</v>
      </c>
      <c r="D712" s="61" t="s">
        <v>107</v>
      </c>
      <c r="E712" s="61" t="s">
        <v>14</v>
      </c>
    </row>
    <row r="713" spans="1:5" x14ac:dyDescent="0.25">
      <c r="A713" s="61" t="s">
        <v>106</v>
      </c>
      <c r="B713" s="61" t="s">
        <v>40</v>
      </c>
      <c r="C713" s="60">
        <v>628503.74030199996</v>
      </c>
      <c r="D713" s="61" t="s">
        <v>107</v>
      </c>
      <c r="E713" s="61" t="s">
        <v>4</v>
      </c>
    </row>
    <row r="714" spans="1:5" x14ac:dyDescent="0.25">
      <c r="A714" s="61" t="s">
        <v>106</v>
      </c>
      <c r="B714" s="61" t="s">
        <v>41</v>
      </c>
      <c r="C714" s="60">
        <v>622511.92086399999</v>
      </c>
      <c r="D714" s="61" t="s">
        <v>107</v>
      </c>
      <c r="E714" s="61" t="s">
        <v>5</v>
      </c>
    </row>
    <row r="715" spans="1:5" x14ac:dyDescent="0.25">
      <c r="A715" s="61" t="s">
        <v>106</v>
      </c>
      <c r="B715" s="61" t="s">
        <v>47</v>
      </c>
      <c r="C715" s="60">
        <v>620568.86523899995</v>
      </c>
      <c r="D715" s="61" t="s">
        <v>106</v>
      </c>
      <c r="E715" s="61" t="s">
        <v>6</v>
      </c>
    </row>
    <row r="716" spans="1:5" x14ac:dyDescent="0.25">
      <c r="A716" s="61" t="s">
        <v>106</v>
      </c>
      <c r="B716" s="61" t="s">
        <v>41</v>
      </c>
      <c r="C716" s="60">
        <v>619487.15096</v>
      </c>
      <c r="D716" s="61" t="s">
        <v>107</v>
      </c>
      <c r="E716" s="61" t="s">
        <v>4</v>
      </c>
    </row>
    <row r="717" spans="1:5" x14ac:dyDescent="0.25">
      <c r="A717" s="61" t="s">
        <v>106</v>
      </c>
      <c r="B717" s="61" t="s">
        <v>45</v>
      </c>
      <c r="C717" s="60">
        <v>617890.008928</v>
      </c>
      <c r="D717" s="61" t="s">
        <v>106</v>
      </c>
      <c r="E717" s="61" t="s">
        <v>2</v>
      </c>
    </row>
    <row r="718" spans="1:5" x14ac:dyDescent="0.25">
      <c r="A718" s="61" t="s">
        <v>106</v>
      </c>
      <c r="B718" s="61" t="s">
        <v>39</v>
      </c>
      <c r="C718" s="60">
        <v>617090.19215400005</v>
      </c>
      <c r="D718" s="61" t="s">
        <v>107</v>
      </c>
      <c r="E718" s="61" t="s">
        <v>4</v>
      </c>
    </row>
    <row r="719" spans="1:5" x14ac:dyDescent="0.25">
      <c r="A719" s="61" t="s">
        <v>106</v>
      </c>
      <c r="B719" s="61" t="s">
        <v>44</v>
      </c>
      <c r="C719" s="60">
        <v>616651.859803</v>
      </c>
      <c r="D719" s="61" t="s">
        <v>107</v>
      </c>
      <c r="E719" s="61" t="s">
        <v>5</v>
      </c>
    </row>
    <row r="720" spans="1:5" x14ac:dyDescent="0.25">
      <c r="A720" s="61" t="s">
        <v>106</v>
      </c>
      <c r="B720" s="61" t="s">
        <v>39</v>
      </c>
      <c r="C720" s="60">
        <v>611406.26433499996</v>
      </c>
      <c r="D720" s="61" t="s">
        <v>107</v>
      </c>
      <c r="E720" s="61" t="s">
        <v>6</v>
      </c>
    </row>
    <row r="721" spans="1:5" x14ac:dyDescent="0.25">
      <c r="A721" s="61" t="s">
        <v>106</v>
      </c>
      <c r="B721" s="61" t="s">
        <v>39</v>
      </c>
      <c r="C721" s="60">
        <v>604873.85282799997</v>
      </c>
      <c r="D721" s="61" t="s">
        <v>107</v>
      </c>
      <c r="E721" s="61" t="s">
        <v>7</v>
      </c>
    </row>
    <row r="722" spans="1:5" x14ac:dyDescent="0.25">
      <c r="A722" s="61" t="s">
        <v>106</v>
      </c>
      <c r="B722" s="61" t="s">
        <v>41</v>
      </c>
      <c r="C722" s="60">
        <v>604445.53090300004</v>
      </c>
      <c r="D722" s="61" t="s">
        <v>107</v>
      </c>
      <c r="E722" s="61" t="s">
        <v>4</v>
      </c>
    </row>
    <row r="723" spans="1:5" x14ac:dyDescent="0.25">
      <c r="A723" s="61" t="s">
        <v>106</v>
      </c>
      <c r="B723" s="61" t="s">
        <v>39</v>
      </c>
      <c r="C723" s="60">
        <v>604436.65219299996</v>
      </c>
      <c r="D723" s="61" t="s">
        <v>107</v>
      </c>
      <c r="E723" s="61" t="s">
        <v>5</v>
      </c>
    </row>
    <row r="724" spans="1:5" x14ac:dyDescent="0.25">
      <c r="A724" s="61" t="s">
        <v>106</v>
      </c>
      <c r="B724" s="61" t="s">
        <v>39</v>
      </c>
      <c r="C724" s="60">
        <v>603869.45431900001</v>
      </c>
      <c r="D724" s="61" t="s">
        <v>107</v>
      </c>
      <c r="E724" s="61" t="s">
        <v>9</v>
      </c>
    </row>
    <row r="725" spans="1:5" x14ac:dyDescent="0.25">
      <c r="A725" s="61" t="s">
        <v>106</v>
      </c>
      <c r="B725" s="61" t="s">
        <v>39</v>
      </c>
      <c r="C725" s="60">
        <v>603721.68902799999</v>
      </c>
      <c r="D725" s="61" t="s">
        <v>107</v>
      </c>
      <c r="E725" s="61" t="s">
        <v>5</v>
      </c>
    </row>
    <row r="726" spans="1:5" x14ac:dyDescent="0.25">
      <c r="A726" s="61" t="s">
        <v>106</v>
      </c>
      <c r="B726" s="61" t="s">
        <v>42</v>
      </c>
      <c r="C726" s="60">
        <v>602943.78698900004</v>
      </c>
      <c r="D726" s="61" t="s">
        <v>107</v>
      </c>
      <c r="E726" s="61" t="s">
        <v>10</v>
      </c>
    </row>
    <row r="727" spans="1:5" x14ac:dyDescent="0.25">
      <c r="A727" s="61" t="s">
        <v>106</v>
      </c>
      <c r="B727" s="61" t="s">
        <v>42</v>
      </c>
      <c r="C727" s="60">
        <v>602317.16607699997</v>
      </c>
      <c r="D727" s="61" t="s">
        <v>107</v>
      </c>
      <c r="E727" s="61" t="s">
        <v>4</v>
      </c>
    </row>
    <row r="728" spans="1:5" x14ac:dyDescent="0.25">
      <c r="A728" s="61" t="s">
        <v>106</v>
      </c>
      <c r="B728" s="61" t="s">
        <v>47</v>
      </c>
      <c r="C728" s="60">
        <v>600103.56244500005</v>
      </c>
      <c r="D728" s="61" t="s">
        <v>106</v>
      </c>
      <c r="E728" s="61" t="s">
        <v>2</v>
      </c>
    </row>
    <row r="729" spans="1:5" x14ac:dyDescent="0.25">
      <c r="A729" s="61" t="s">
        <v>106</v>
      </c>
      <c r="B729" s="61" t="s">
        <v>41</v>
      </c>
      <c r="C729" s="60">
        <v>597881.74806799996</v>
      </c>
      <c r="D729" s="61" t="s">
        <v>107</v>
      </c>
      <c r="E729" s="61" t="s">
        <v>5</v>
      </c>
    </row>
    <row r="730" spans="1:5" x14ac:dyDescent="0.25">
      <c r="A730" s="61" t="s">
        <v>106</v>
      </c>
      <c r="B730" s="61" t="s">
        <v>41</v>
      </c>
      <c r="C730" s="60">
        <v>593400.71580500004</v>
      </c>
      <c r="D730" s="61" t="s">
        <v>107</v>
      </c>
      <c r="E730" s="61" t="s">
        <v>4</v>
      </c>
    </row>
    <row r="731" spans="1:5" x14ac:dyDescent="0.25">
      <c r="A731" s="61" t="s">
        <v>106</v>
      </c>
      <c r="B731" s="61" t="s">
        <v>39</v>
      </c>
      <c r="C731" s="60">
        <v>590359.02156999998</v>
      </c>
      <c r="D731" s="61" t="s">
        <v>107</v>
      </c>
      <c r="E731" s="61" t="s">
        <v>2</v>
      </c>
    </row>
    <row r="732" spans="1:5" x14ac:dyDescent="0.25">
      <c r="A732" s="61" t="s">
        <v>106</v>
      </c>
      <c r="B732" s="61" t="s">
        <v>44</v>
      </c>
      <c r="C732" s="60">
        <v>587049.08674099995</v>
      </c>
      <c r="D732" s="61" t="s">
        <v>107</v>
      </c>
      <c r="E732" s="61" t="s">
        <v>12</v>
      </c>
    </row>
    <row r="733" spans="1:5" x14ac:dyDescent="0.25">
      <c r="A733" s="61" t="s">
        <v>106</v>
      </c>
      <c r="B733" s="61" t="s">
        <v>45</v>
      </c>
      <c r="C733" s="60">
        <v>581228.00807900005</v>
      </c>
      <c r="D733" s="61" t="s">
        <v>107</v>
      </c>
      <c r="E733" s="61" t="s">
        <v>4</v>
      </c>
    </row>
    <row r="734" spans="1:5" x14ac:dyDescent="0.25">
      <c r="A734" s="61" t="s">
        <v>106</v>
      </c>
      <c r="B734" s="61" t="s">
        <v>41</v>
      </c>
      <c r="C734" s="60">
        <v>579927.40569199994</v>
      </c>
      <c r="D734" s="61" t="s">
        <v>107</v>
      </c>
      <c r="E734" s="61" t="s">
        <v>4</v>
      </c>
    </row>
    <row r="735" spans="1:5" x14ac:dyDescent="0.25">
      <c r="A735" s="61" t="s">
        <v>106</v>
      </c>
      <c r="B735" s="61" t="s">
        <v>42</v>
      </c>
      <c r="C735" s="60">
        <v>579589.94673700002</v>
      </c>
      <c r="D735" s="61" t="s">
        <v>107</v>
      </c>
      <c r="E735" s="61" t="s">
        <v>14</v>
      </c>
    </row>
    <row r="736" spans="1:5" x14ac:dyDescent="0.25">
      <c r="A736" s="61" t="s">
        <v>106</v>
      </c>
      <c r="B736" s="61" t="s">
        <v>40</v>
      </c>
      <c r="C736" s="60">
        <v>577952.88332499994</v>
      </c>
      <c r="D736" s="61" t="s">
        <v>107</v>
      </c>
      <c r="E736" s="61" t="s">
        <v>10</v>
      </c>
    </row>
    <row r="737" spans="1:5" x14ac:dyDescent="0.25">
      <c r="A737" s="61" t="s">
        <v>106</v>
      </c>
      <c r="B737" s="61" t="s">
        <v>41</v>
      </c>
      <c r="C737" s="60">
        <v>577572.24700500001</v>
      </c>
      <c r="D737" s="61" t="s">
        <v>107</v>
      </c>
      <c r="E737" s="61" t="s">
        <v>4</v>
      </c>
    </row>
    <row r="738" spans="1:5" x14ac:dyDescent="0.25">
      <c r="A738" s="61" t="s">
        <v>106</v>
      </c>
      <c r="B738" s="61" t="s">
        <v>43</v>
      </c>
      <c r="C738" s="60">
        <v>576985.66400999995</v>
      </c>
      <c r="D738" s="61" t="s">
        <v>107</v>
      </c>
      <c r="E738" s="61" t="s">
        <v>3</v>
      </c>
    </row>
    <row r="739" spans="1:5" x14ac:dyDescent="0.25">
      <c r="A739" s="61" t="s">
        <v>106</v>
      </c>
      <c r="B739" s="61" t="s">
        <v>43</v>
      </c>
      <c r="C739" s="60">
        <v>576031.90382999997</v>
      </c>
      <c r="D739" s="61" t="s">
        <v>107</v>
      </c>
      <c r="E739" s="61" t="s">
        <v>10</v>
      </c>
    </row>
    <row r="740" spans="1:5" x14ac:dyDescent="0.25">
      <c r="A740" s="61" t="s">
        <v>106</v>
      </c>
      <c r="B740" s="61" t="s">
        <v>40</v>
      </c>
      <c r="C740" s="60">
        <v>573406.550254</v>
      </c>
      <c r="D740" s="61" t="s">
        <v>107</v>
      </c>
      <c r="E740" s="61" t="s">
        <v>5</v>
      </c>
    </row>
    <row r="741" spans="1:5" x14ac:dyDescent="0.25">
      <c r="A741" s="61" t="s">
        <v>106</v>
      </c>
      <c r="B741" s="61" t="s">
        <v>39</v>
      </c>
      <c r="C741" s="60">
        <v>566697.09753000003</v>
      </c>
      <c r="D741" s="61" t="s">
        <v>107</v>
      </c>
      <c r="E741" s="61" t="s">
        <v>4</v>
      </c>
    </row>
    <row r="742" spans="1:5" x14ac:dyDescent="0.25">
      <c r="A742" s="61" t="s">
        <v>106</v>
      </c>
      <c r="B742" s="61" t="s">
        <v>42</v>
      </c>
      <c r="C742" s="60">
        <v>565895.81319400005</v>
      </c>
      <c r="D742" s="61" t="s">
        <v>107</v>
      </c>
      <c r="E742" s="61" t="s">
        <v>5</v>
      </c>
    </row>
    <row r="743" spans="1:5" x14ac:dyDescent="0.25">
      <c r="A743" s="61" t="s">
        <v>106</v>
      </c>
      <c r="B743" s="61" t="s">
        <v>42</v>
      </c>
      <c r="C743" s="60">
        <v>565705.04277900001</v>
      </c>
      <c r="D743" s="61" t="s">
        <v>107</v>
      </c>
      <c r="E743" s="61" t="s">
        <v>3</v>
      </c>
    </row>
    <row r="744" spans="1:5" x14ac:dyDescent="0.25">
      <c r="A744" s="61" t="s">
        <v>106</v>
      </c>
      <c r="B744" s="61" t="s">
        <v>41</v>
      </c>
      <c r="C744" s="60">
        <v>564701.29985800001</v>
      </c>
      <c r="D744" s="61" t="s">
        <v>107</v>
      </c>
      <c r="E744" s="61" t="s">
        <v>4</v>
      </c>
    </row>
    <row r="745" spans="1:5" x14ac:dyDescent="0.25">
      <c r="A745" s="61" t="s">
        <v>106</v>
      </c>
      <c r="B745" s="61" t="s">
        <v>45</v>
      </c>
      <c r="C745" s="60">
        <v>563073.78639999998</v>
      </c>
      <c r="D745" s="61" t="s">
        <v>106</v>
      </c>
      <c r="E745" s="61" t="s">
        <v>9</v>
      </c>
    </row>
    <row r="746" spans="1:5" x14ac:dyDescent="0.25">
      <c r="A746" s="61" t="s">
        <v>106</v>
      </c>
      <c r="B746" s="61" t="s">
        <v>41</v>
      </c>
      <c r="C746" s="60">
        <v>562112.62407000002</v>
      </c>
      <c r="D746" s="61" t="s">
        <v>107</v>
      </c>
      <c r="E746" s="61" t="s">
        <v>15</v>
      </c>
    </row>
    <row r="747" spans="1:5" x14ac:dyDescent="0.25">
      <c r="A747" s="61" t="s">
        <v>106</v>
      </c>
      <c r="B747" s="61" t="s">
        <v>40</v>
      </c>
      <c r="C747" s="60">
        <v>561863.07977099996</v>
      </c>
      <c r="D747" s="61" t="s">
        <v>107</v>
      </c>
      <c r="E747" s="61" t="s">
        <v>5</v>
      </c>
    </row>
    <row r="748" spans="1:5" x14ac:dyDescent="0.25">
      <c r="A748" s="61" t="s">
        <v>106</v>
      </c>
      <c r="B748" s="61" t="s">
        <v>43</v>
      </c>
      <c r="C748" s="60">
        <v>560329.43615099997</v>
      </c>
      <c r="D748" s="61" t="s">
        <v>107</v>
      </c>
      <c r="E748" s="61" t="s">
        <v>10</v>
      </c>
    </row>
    <row r="749" spans="1:5" x14ac:dyDescent="0.25">
      <c r="A749" s="61" t="s">
        <v>106</v>
      </c>
      <c r="B749" s="61" t="s">
        <v>39</v>
      </c>
      <c r="C749" s="60">
        <v>557517.32099799998</v>
      </c>
      <c r="D749" s="61" t="s">
        <v>107</v>
      </c>
      <c r="E749" s="61" t="s">
        <v>5</v>
      </c>
    </row>
    <row r="750" spans="1:5" x14ac:dyDescent="0.25">
      <c r="A750" s="61" t="s">
        <v>106</v>
      </c>
      <c r="B750" s="61" t="s">
        <v>40</v>
      </c>
      <c r="C750" s="60">
        <v>556849.99476000003</v>
      </c>
      <c r="D750" s="61" t="s">
        <v>107</v>
      </c>
      <c r="E750" s="61" t="s">
        <v>4</v>
      </c>
    </row>
    <row r="751" spans="1:5" x14ac:dyDescent="0.25">
      <c r="A751" s="61" t="s">
        <v>106</v>
      </c>
      <c r="B751" s="61" t="s">
        <v>41</v>
      </c>
      <c r="C751" s="60">
        <v>556782.18291500001</v>
      </c>
      <c r="D751" s="61" t="s">
        <v>107</v>
      </c>
      <c r="E751" s="61" t="s">
        <v>5</v>
      </c>
    </row>
    <row r="752" spans="1:5" x14ac:dyDescent="0.25">
      <c r="A752" s="61" t="s">
        <v>106</v>
      </c>
      <c r="B752" s="61" t="s">
        <v>39</v>
      </c>
      <c r="C752" s="60">
        <v>556427.05475899996</v>
      </c>
      <c r="D752" s="61" t="s">
        <v>107</v>
      </c>
      <c r="E752" s="61" t="s">
        <v>0</v>
      </c>
    </row>
    <row r="753" spans="1:5" x14ac:dyDescent="0.25">
      <c r="A753" s="61" t="s">
        <v>106</v>
      </c>
      <c r="B753" s="61" t="s">
        <v>45</v>
      </c>
      <c r="C753" s="60">
        <v>555987.90803499997</v>
      </c>
      <c r="D753" s="61" t="s">
        <v>107</v>
      </c>
      <c r="E753" s="61" t="s">
        <v>4</v>
      </c>
    </row>
    <row r="754" spans="1:5" x14ac:dyDescent="0.25">
      <c r="A754" s="61" t="s">
        <v>106</v>
      </c>
      <c r="B754" s="61" t="s">
        <v>40</v>
      </c>
      <c r="C754" s="60">
        <v>554120.90814900002</v>
      </c>
      <c r="D754" s="61" t="s">
        <v>107</v>
      </c>
      <c r="E754" s="61" t="s">
        <v>4</v>
      </c>
    </row>
    <row r="755" spans="1:5" x14ac:dyDescent="0.25">
      <c r="A755" s="61" t="s">
        <v>106</v>
      </c>
      <c r="B755" s="61" t="s">
        <v>47</v>
      </c>
      <c r="C755" s="60">
        <v>552658.85399900004</v>
      </c>
      <c r="D755" s="61" t="s">
        <v>106</v>
      </c>
      <c r="E755" s="61" t="s">
        <v>12</v>
      </c>
    </row>
    <row r="756" spans="1:5" x14ac:dyDescent="0.25">
      <c r="A756" s="61" t="s">
        <v>106</v>
      </c>
      <c r="B756" s="61" t="s">
        <v>39</v>
      </c>
      <c r="C756" s="60">
        <v>552092.31487899995</v>
      </c>
      <c r="D756" s="61" t="s">
        <v>107</v>
      </c>
      <c r="E756" s="61" t="s">
        <v>5</v>
      </c>
    </row>
    <row r="757" spans="1:5" x14ac:dyDescent="0.25">
      <c r="A757" s="61" t="s">
        <v>106</v>
      </c>
      <c r="B757" s="61" t="s">
        <v>40</v>
      </c>
      <c r="C757" s="60">
        <v>549594.99395999999</v>
      </c>
      <c r="D757" s="61" t="s">
        <v>107</v>
      </c>
      <c r="E757" s="61" t="s">
        <v>6</v>
      </c>
    </row>
    <row r="758" spans="1:5" x14ac:dyDescent="0.25">
      <c r="A758" s="61" t="s">
        <v>106</v>
      </c>
      <c r="B758" s="61" t="s">
        <v>42</v>
      </c>
      <c r="C758" s="60">
        <v>546650.82781000005</v>
      </c>
      <c r="D758" s="61" t="s">
        <v>107</v>
      </c>
      <c r="E758" s="61" t="s">
        <v>14</v>
      </c>
    </row>
    <row r="759" spans="1:5" x14ac:dyDescent="0.25">
      <c r="A759" s="61" t="s">
        <v>106</v>
      </c>
      <c r="B759" s="61" t="s">
        <v>44</v>
      </c>
      <c r="C759" s="60">
        <v>544606.88281600003</v>
      </c>
      <c r="D759" s="61" t="s">
        <v>107</v>
      </c>
      <c r="E759" s="61" t="s">
        <v>14</v>
      </c>
    </row>
    <row r="760" spans="1:5" x14ac:dyDescent="0.25">
      <c r="A760" s="61" t="s">
        <v>106</v>
      </c>
      <c r="B760" s="61" t="s">
        <v>39</v>
      </c>
      <c r="C760" s="60">
        <v>543282.05148400005</v>
      </c>
      <c r="D760" s="61" t="s">
        <v>107</v>
      </c>
      <c r="E760" s="61" t="s">
        <v>4</v>
      </c>
    </row>
    <row r="761" spans="1:5" x14ac:dyDescent="0.25">
      <c r="A761" s="61" t="s">
        <v>106</v>
      </c>
      <c r="B761" s="61" t="s">
        <v>42</v>
      </c>
      <c r="C761" s="60">
        <v>542860.20757099998</v>
      </c>
      <c r="D761" s="61" t="s">
        <v>107</v>
      </c>
      <c r="E761" s="61" t="s">
        <v>14</v>
      </c>
    </row>
    <row r="762" spans="1:5" x14ac:dyDescent="0.25">
      <c r="A762" s="61" t="s">
        <v>106</v>
      </c>
      <c r="B762" s="61" t="s">
        <v>44</v>
      </c>
      <c r="C762" s="60">
        <v>542114.19797199999</v>
      </c>
      <c r="D762" s="61" t="s">
        <v>107</v>
      </c>
      <c r="E762" s="61" t="s">
        <v>14</v>
      </c>
    </row>
    <row r="763" spans="1:5" x14ac:dyDescent="0.25">
      <c r="A763" s="61" t="s">
        <v>106</v>
      </c>
      <c r="B763" s="61" t="s">
        <v>41</v>
      </c>
      <c r="C763" s="60">
        <v>541071.75863099995</v>
      </c>
      <c r="D763" s="61" t="s">
        <v>107</v>
      </c>
      <c r="E763" s="61" t="s">
        <v>4</v>
      </c>
    </row>
    <row r="764" spans="1:5" x14ac:dyDescent="0.25">
      <c r="A764" s="61" t="s">
        <v>106</v>
      </c>
      <c r="B764" s="61" t="s">
        <v>44</v>
      </c>
      <c r="C764" s="60">
        <v>540224.25723600003</v>
      </c>
      <c r="D764" s="61" t="s">
        <v>107</v>
      </c>
      <c r="E764" s="61" t="s">
        <v>14</v>
      </c>
    </row>
    <row r="765" spans="1:5" x14ac:dyDescent="0.25">
      <c r="A765" s="61" t="s">
        <v>106</v>
      </c>
      <c r="B765" s="61" t="s">
        <v>41</v>
      </c>
      <c r="C765" s="60">
        <v>539297.57771900005</v>
      </c>
      <c r="D765" s="61" t="s">
        <v>107</v>
      </c>
      <c r="E765" s="61" t="s">
        <v>5</v>
      </c>
    </row>
    <row r="766" spans="1:5" x14ac:dyDescent="0.25">
      <c r="A766" s="61" t="s">
        <v>106</v>
      </c>
      <c r="B766" s="61" t="s">
        <v>47</v>
      </c>
      <c r="C766" s="60">
        <v>538045.25193200004</v>
      </c>
      <c r="D766" s="61" t="s">
        <v>106</v>
      </c>
      <c r="E766" s="61" t="s">
        <v>6</v>
      </c>
    </row>
    <row r="767" spans="1:5" x14ac:dyDescent="0.25">
      <c r="A767" s="61" t="s">
        <v>106</v>
      </c>
      <c r="B767" s="61" t="s">
        <v>41</v>
      </c>
      <c r="C767" s="60">
        <v>537358.20978699997</v>
      </c>
      <c r="D767" s="61" t="s">
        <v>107</v>
      </c>
      <c r="E767" s="61" t="s">
        <v>5</v>
      </c>
    </row>
    <row r="768" spans="1:5" x14ac:dyDescent="0.25">
      <c r="A768" s="61" t="s">
        <v>106</v>
      </c>
      <c r="B768" s="61" t="s">
        <v>41</v>
      </c>
      <c r="C768" s="60">
        <v>536785.14711799996</v>
      </c>
      <c r="D768" s="61" t="s">
        <v>107</v>
      </c>
      <c r="E768" s="61" t="s">
        <v>4</v>
      </c>
    </row>
    <row r="769" spans="1:5" x14ac:dyDescent="0.25">
      <c r="A769" s="61" t="s">
        <v>106</v>
      </c>
      <c r="B769" s="61" t="s">
        <v>41</v>
      </c>
      <c r="C769" s="60">
        <v>535368.081932</v>
      </c>
      <c r="D769" s="61" t="s">
        <v>106</v>
      </c>
      <c r="E769" s="61" t="s">
        <v>4</v>
      </c>
    </row>
    <row r="770" spans="1:5" x14ac:dyDescent="0.25">
      <c r="A770" s="61" t="s">
        <v>106</v>
      </c>
      <c r="B770" s="61" t="s">
        <v>41</v>
      </c>
      <c r="C770" s="60">
        <v>534785.81787699996</v>
      </c>
      <c r="D770" s="61" t="s">
        <v>107</v>
      </c>
      <c r="E770" s="61" t="s">
        <v>1</v>
      </c>
    </row>
    <row r="771" spans="1:5" x14ac:dyDescent="0.25">
      <c r="A771" s="61" t="s">
        <v>106</v>
      </c>
      <c r="B771" s="61" t="s">
        <v>41</v>
      </c>
      <c r="C771" s="60">
        <v>534669.90300499997</v>
      </c>
      <c r="D771" s="61" t="s">
        <v>107</v>
      </c>
      <c r="E771" s="61" t="s">
        <v>15</v>
      </c>
    </row>
    <row r="772" spans="1:5" x14ac:dyDescent="0.25">
      <c r="A772" s="61" t="s">
        <v>106</v>
      </c>
      <c r="B772" s="61" t="s">
        <v>39</v>
      </c>
      <c r="C772" s="60">
        <v>533147.85040700005</v>
      </c>
      <c r="D772" s="61" t="s">
        <v>107</v>
      </c>
      <c r="E772" s="61" t="s">
        <v>5</v>
      </c>
    </row>
    <row r="773" spans="1:5" x14ac:dyDescent="0.25">
      <c r="A773" s="61" t="s">
        <v>106</v>
      </c>
      <c r="B773" s="61" t="s">
        <v>41</v>
      </c>
      <c r="C773" s="60">
        <v>531825.19183899998</v>
      </c>
      <c r="D773" s="61" t="s">
        <v>107</v>
      </c>
      <c r="E773" s="61" t="s">
        <v>5</v>
      </c>
    </row>
    <row r="774" spans="1:5" x14ac:dyDescent="0.25">
      <c r="A774" s="61" t="s">
        <v>106</v>
      </c>
      <c r="B774" s="61" t="s">
        <v>41</v>
      </c>
      <c r="C774" s="60">
        <v>531692.70078800002</v>
      </c>
      <c r="D774" s="61" t="s">
        <v>107</v>
      </c>
      <c r="E774" s="61" t="s">
        <v>1</v>
      </c>
    </row>
    <row r="775" spans="1:5" x14ac:dyDescent="0.25">
      <c r="A775" s="61" t="s">
        <v>106</v>
      </c>
      <c r="B775" s="61" t="s">
        <v>43</v>
      </c>
      <c r="C775" s="60">
        <v>529979.54659000004</v>
      </c>
      <c r="D775" s="61" t="s">
        <v>107</v>
      </c>
      <c r="E775" s="61" t="s">
        <v>3</v>
      </c>
    </row>
    <row r="776" spans="1:5" x14ac:dyDescent="0.25">
      <c r="A776" s="61" t="s">
        <v>106</v>
      </c>
      <c r="B776" s="61" t="s">
        <v>47</v>
      </c>
      <c r="C776" s="60">
        <v>529409.516909</v>
      </c>
      <c r="D776" s="61" t="s">
        <v>106</v>
      </c>
      <c r="E776" s="61" t="s">
        <v>1</v>
      </c>
    </row>
    <row r="777" spans="1:5" x14ac:dyDescent="0.25">
      <c r="A777" s="61" t="s">
        <v>106</v>
      </c>
      <c r="B777" s="61" t="s">
        <v>40</v>
      </c>
      <c r="C777" s="60">
        <v>529189.83971099998</v>
      </c>
      <c r="D777" s="61" t="s">
        <v>107</v>
      </c>
      <c r="E777" s="61" t="s">
        <v>4</v>
      </c>
    </row>
    <row r="778" spans="1:5" x14ac:dyDescent="0.25">
      <c r="A778" s="61" t="s">
        <v>106</v>
      </c>
      <c r="B778" s="61" t="s">
        <v>41</v>
      </c>
      <c r="C778" s="60">
        <v>526447.156357</v>
      </c>
      <c r="D778" s="61" t="s">
        <v>107</v>
      </c>
      <c r="E778" s="61" t="s">
        <v>4</v>
      </c>
    </row>
    <row r="779" spans="1:5" x14ac:dyDescent="0.25">
      <c r="A779" s="61" t="s">
        <v>106</v>
      </c>
      <c r="B779" s="61" t="s">
        <v>45</v>
      </c>
      <c r="C779" s="60">
        <v>526226.18644099997</v>
      </c>
      <c r="D779" s="61" t="s">
        <v>107</v>
      </c>
      <c r="E779" s="61" t="s">
        <v>2</v>
      </c>
    </row>
    <row r="780" spans="1:5" x14ac:dyDescent="0.25">
      <c r="A780" s="61" t="s">
        <v>106</v>
      </c>
      <c r="B780" s="61" t="s">
        <v>42</v>
      </c>
      <c r="C780" s="60">
        <v>523408.08719699999</v>
      </c>
      <c r="D780" s="61" t="s">
        <v>107</v>
      </c>
      <c r="E780" s="61" t="s">
        <v>4</v>
      </c>
    </row>
    <row r="781" spans="1:5" x14ac:dyDescent="0.25">
      <c r="A781" s="61" t="s">
        <v>106</v>
      </c>
      <c r="B781" s="61" t="s">
        <v>44</v>
      </c>
      <c r="C781" s="60">
        <v>522186.48427399999</v>
      </c>
      <c r="D781" s="61" t="s">
        <v>107</v>
      </c>
      <c r="E781" s="61" t="s">
        <v>11</v>
      </c>
    </row>
    <row r="782" spans="1:5" x14ac:dyDescent="0.25">
      <c r="A782" s="61" t="s">
        <v>106</v>
      </c>
      <c r="B782" s="61" t="s">
        <v>44</v>
      </c>
      <c r="C782" s="60">
        <v>521579.33746299997</v>
      </c>
      <c r="D782" s="61" t="s">
        <v>107</v>
      </c>
      <c r="E782" s="61" t="s">
        <v>4</v>
      </c>
    </row>
    <row r="783" spans="1:5" x14ac:dyDescent="0.25">
      <c r="A783" s="61" t="s">
        <v>106</v>
      </c>
      <c r="B783" s="61" t="s">
        <v>40</v>
      </c>
      <c r="C783" s="60">
        <v>521401.85549400002</v>
      </c>
      <c r="D783" s="61" t="s">
        <v>107</v>
      </c>
      <c r="E783" s="61" t="s">
        <v>4</v>
      </c>
    </row>
    <row r="784" spans="1:5" x14ac:dyDescent="0.25">
      <c r="A784" s="61" t="s">
        <v>106</v>
      </c>
      <c r="B784" s="61" t="s">
        <v>40</v>
      </c>
      <c r="C784" s="60">
        <v>518012.02953399997</v>
      </c>
      <c r="D784" s="61" t="s">
        <v>107</v>
      </c>
      <c r="E784" s="61" t="s">
        <v>4</v>
      </c>
    </row>
    <row r="785" spans="1:5" x14ac:dyDescent="0.25">
      <c r="A785" s="61" t="s">
        <v>106</v>
      </c>
      <c r="B785" s="61" t="s">
        <v>42</v>
      </c>
      <c r="C785" s="60">
        <v>517229.25241199997</v>
      </c>
      <c r="D785" s="61" t="s">
        <v>107</v>
      </c>
      <c r="E785" s="61" t="s">
        <v>14</v>
      </c>
    </row>
    <row r="786" spans="1:5" x14ac:dyDescent="0.25">
      <c r="A786" s="61" t="s">
        <v>106</v>
      </c>
      <c r="B786" s="61" t="s">
        <v>42</v>
      </c>
      <c r="C786" s="60">
        <v>516418.49997599999</v>
      </c>
      <c r="D786" s="61" t="s">
        <v>107</v>
      </c>
      <c r="E786" s="61" t="s">
        <v>4</v>
      </c>
    </row>
    <row r="787" spans="1:5" x14ac:dyDescent="0.25">
      <c r="A787" s="61" t="s">
        <v>106</v>
      </c>
      <c r="B787" s="61" t="s">
        <v>41</v>
      </c>
      <c r="C787" s="60">
        <v>514279.42732399999</v>
      </c>
      <c r="D787" s="61" t="s">
        <v>107</v>
      </c>
      <c r="E787" s="61" t="s">
        <v>5</v>
      </c>
    </row>
    <row r="788" spans="1:5" x14ac:dyDescent="0.25">
      <c r="A788" s="61" t="s">
        <v>106</v>
      </c>
      <c r="B788" s="61" t="s">
        <v>41</v>
      </c>
      <c r="C788" s="60">
        <v>511617.73840600002</v>
      </c>
      <c r="D788" s="61" t="s">
        <v>107</v>
      </c>
      <c r="E788" s="61" t="s">
        <v>3</v>
      </c>
    </row>
    <row r="789" spans="1:5" x14ac:dyDescent="0.25">
      <c r="A789" s="61" t="s">
        <v>106</v>
      </c>
      <c r="B789" s="61" t="s">
        <v>39</v>
      </c>
      <c r="C789" s="60">
        <v>510911.23459000001</v>
      </c>
      <c r="D789" s="61" t="s">
        <v>107</v>
      </c>
      <c r="E789" s="61" t="s">
        <v>5</v>
      </c>
    </row>
    <row r="790" spans="1:5" x14ac:dyDescent="0.25">
      <c r="A790" s="61" t="s">
        <v>106</v>
      </c>
      <c r="B790" s="61" t="s">
        <v>42</v>
      </c>
      <c r="C790" s="60">
        <v>510042.956244</v>
      </c>
      <c r="D790" s="61" t="s">
        <v>107</v>
      </c>
      <c r="E790" s="61" t="s">
        <v>4</v>
      </c>
    </row>
    <row r="791" spans="1:5" x14ac:dyDescent="0.25">
      <c r="A791" s="61" t="s">
        <v>106</v>
      </c>
      <c r="B791" s="61" t="s">
        <v>40</v>
      </c>
      <c r="C791" s="60">
        <v>506840.44789000001</v>
      </c>
      <c r="D791" s="61" t="s">
        <v>107</v>
      </c>
      <c r="E791" s="61" t="s">
        <v>4</v>
      </c>
    </row>
    <row r="792" spans="1:5" x14ac:dyDescent="0.25">
      <c r="A792" s="61" t="s">
        <v>106</v>
      </c>
      <c r="B792" s="61" t="s">
        <v>42</v>
      </c>
      <c r="C792" s="60">
        <v>506435.67633699998</v>
      </c>
      <c r="D792" s="61" t="s">
        <v>107</v>
      </c>
      <c r="E792" s="61" t="s">
        <v>10</v>
      </c>
    </row>
    <row r="793" spans="1:5" x14ac:dyDescent="0.25">
      <c r="A793" s="61" t="s">
        <v>106</v>
      </c>
      <c r="B793" s="61" t="s">
        <v>41</v>
      </c>
      <c r="C793" s="60">
        <v>504382.642108</v>
      </c>
      <c r="D793" s="61" t="s">
        <v>107</v>
      </c>
      <c r="E793" s="61" t="s">
        <v>4</v>
      </c>
    </row>
    <row r="794" spans="1:5" x14ac:dyDescent="0.25">
      <c r="A794" s="61" t="s">
        <v>106</v>
      </c>
      <c r="B794" s="61" t="s">
        <v>41</v>
      </c>
      <c r="C794" s="60">
        <v>504019.33838799997</v>
      </c>
      <c r="D794" s="61" t="s">
        <v>107</v>
      </c>
      <c r="E794" s="61" t="s">
        <v>4</v>
      </c>
    </row>
    <row r="795" spans="1:5" x14ac:dyDescent="0.25">
      <c r="A795" s="61" t="s">
        <v>106</v>
      </c>
      <c r="B795" s="61" t="s">
        <v>41</v>
      </c>
      <c r="C795" s="60">
        <v>503638.35775600001</v>
      </c>
      <c r="D795" s="61" t="s">
        <v>107</v>
      </c>
      <c r="E795" s="61" t="s">
        <v>4</v>
      </c>
    </row>
    <row r="796" spans="1:5" x14ac:dyDescent="0.25">
      <c r="A796" s="61" t="s">
        <v>106</v>
      </c>
      <c r="B796" s="61" t="s">
        <v>40</v>
      </c>
      <c r="C796" s="60">
        <v>501258.78375399997</v>
      </c>
      <c r="D796" s="61" t="s">
        <v>107</v>
      </c>
      <c r="E796" s="61" t="s">
        <v>4</v>
      </c>
    </row>
    <row r="797" spans="1:5" x14ac:dyDescent="0.25">
      <c r="A797" s="61" t="s">
        <v>106</v>
      </c>
      <c r="B797" s="61" t="s">
        <v>41</v>
      </c>
      <c r="C797" s="60">
        <v>499745.14124299999</v>
      </c>
      <c r="D797" s="61" t="s">
        <v>107</v>
      </c>
      <c r="E797" s="61" t="s">
        <v>4</v>
      </c>
    </row>
    <row r="798" spans="1:5" x14ac:dyDescent="0.25">
      <c r="A798" s="61" t="s">
        <v>106</v>
      </c>
      <c r="B798" s="61" t="s">
        <v>47</v>
      </c>
      <c r="C798" s="60">
        <v>497831.95096799999</v>
      </c>
      <c r="D798" s="61" t="s">
        <v>106</v>
      </c>
      <c r="E798" s="61" t="s">
        <v>4</v>
      </c>
    </row>
    <row r="799" spans="1:5" x14ac:dyDescent="0.25">
      <c r="A799" s="61" t="s">
        <v>106</v>
      </c>
      <c r="B799" s="61" t="s">
        <v>41</v>
      </c>
      <c r="C799" s="60">
        <v>494706.66571700003</v>
      </c>
      <c r="D799" s="61" t="s">
        <v>107</v>
      </c>
      <c r="E799" s="61" t="s">
        <v>5</v>
      </c>
    </row>
    <row r="800" spans="1:5" x14ac:dyDescent="0.25">
      <c r="A800" s="61" t="s">
        <v>106</v>
      </c>
      <c r="B800" s="61" t="s">
        <v>42</v>
      </c>
      <c r="C800" s="60">
        <v>494209.601616</v>
      </c>
      <c r="D800" s="61" t="s">
        <v>107</v>
      </c>
      <c r="E800" s="61" t="s">
        <v>12</v>
      </c>
    </row>
    <row r="801" spans="1:5" x14ac:dyDescent="0.25">
      <c r="A801" s="61" t="s">
        <v>106</v>
      </c>
      <c r="B801" s="61" t="s">
        <v>41</v>
      </c>
      <c r="C801" s="60">
        <v>492713.47273500002</v>
      </c>
      <c r="D801" s="61" t="s">
        <v>107</v>
      </c>
      <c r="E801" s="61" t="s">
        <v>4</v>
      </c>
    </row>
    <row r="802" spans="1:5" x14ac:dyDescent="0.25">
      <c r="A802" s="61" t="s">
        <v>106</v>
      </c>
      <c r="B802" s="61" t="s">
        <v>42</v>
      </c>
      <c r="C802" s="60">
        <v>490539.53875399998</v>
      </c>
      <c r="D802" s="61" t="s">
        <v>107</v>
      </c>
      <c r="E802" s="61" t="s">
        <v>4</v>
      </c>
    </row>
    <row r="803" spans="1:5" x14ac:dyDescent="0.25">
      <c r="A803" s="61" t="s">
        <v>106</v>
      </c>
      <c r="B803" s="61" t="s">
        <v>47</v>
      </c>
      <c r="C803" s="60">
        <v>490195.65267600003</v>
      </c>
      <c r="D803" s="61" t="s">
        <v>106</v>
      </c>
      <c r="E803" s="61" t="s">
        <v>4</v>
      </c>
    </row>
    <row r="804" spans="1:5" x14ac:dyDescent="0.25">
      <c r="A804" s="61" t="s">
        <v>106</v>
      </c>
      <c r="B804" s="61" t="s">
        <v>47</v>
      </c>
      <c r="C804" s="60">
        <v>490122.91571299999</v>
      </c>
      <c r="D804" s="61" t="s">
        <v>106</v>
      </c>
      <c r="E804" s="61" t="s">
        <v>10</v>
      </c>
    </row>
    <row r="805" spans="1:5" x14ac:dyDescent="0.25">
      <c r="A805" s="61" t="s">
        <v>106</v>
      </c>
      <c r="B805" s="61" t="s">
        <v>40</v>
      </c>
      <c r="C805" s="60">
        <v>489502.83656099997</v>
      </c>
      <c r="D805" s="61" t="s">
        <v>107</v>
      </c>
      <c r="E805" s="61" t="s">
        <v>9</v>
      </c>
    </row>
    <row r="806" spans="1:5" x14ac:dyDescent="0.25">
      <c r="A806" s="61" t="s">
        <v>106</v>
      </c>
      <c r="B806" s="61" t="s">
        <v>39</v>
      </c>
      <c r="C806" s="60">
        <v>488694.88066099997</v>
      </c>
      <c r="D806" s="61" t="s">
        <v>107</v>
      </c>
      <c r="E806" s="61" t="s">
        <v>11</v>
      </c>
    </row>
    <row r="807" spans="1:5" x14ac:dyDescent="0.25">
      <c r="A807" s="61" t="s">
        <v>106</v>
      </c>
      <c r="B807" s="61" t="s">
        <v>47</v>
      </c>
      <c r="C807" s="60">
        <v>487382.06255500001</v>
      </c>
      <c r="D807" s="61" t="s">
        <v>106</v>
      </c>
      <c r="E807" s="61" t="s">
        <v>3</v>
      </c>
    </row>
    <row r="808" spans="1:5" x14ac:dyDescent="0.25">
      <c r="A808" s="61" t="s">
        <v>106</v>
      </c>
      <c r="B808" s="61" t="s">
        <v>43</v>
      </c>
      <c r="C808" s="60">
        <v>486312.61554799997</v>
      </c>
      <c r="D808" s="61" t="s">
        <v>107</v>
      </c>
      <c r="E808" s="61" t="s">
        <v>14</v>
      </c>
    </row>
    <row r="809" spans="1:5" x14ac:dyDescent="0.25">
      <c r="A809" s="61" t="s">
        <v>106</v>
      </c>
      <c r="B809" s="61" t="s">
        <v>42</v>
      </c>
      <c r="C809" s="60">
        <v>484922.84231099999</v>
      </c>
      <c r="D809" s="61" t="s">
        <v>107</v>
      </c>
      <c r="E809" s="61" t="s">
        <v>4</v>
      </c>
    </row>
    <row r="810" spans="1:5" x14ac:dyDescent="0.25">
      <c r="A810" s="61" t="s">
        <v>106</v>
      </c>
      <c r="B810" s="61" t="s">
        <v>44</v>
      </c>
      <c r="C810" s="60">
        <v>484330.845141</v>
      </c>
      <c r="D810" s="61" t="s">
        <v>107</v>
      </c>
      <c r="E810" s="61" t="s">
        <v>4</v>
      </c>
    </row>
    <row r="811" spans="1:5" x14ac:dyDescent="0.25">
      <c r="A811" s="61" t="s">
        <v>106</v>
      </c>
      <c r="B811" s="61" t="s">
        <v>42</v>
      </c>
      <c r="C811" s="60">
        <v>482511.73239999998</v>
      </c>
      <c r="D811" s="61" t="s">
        <v>107</v>
      </c>
      <c r="E811" s="61" t="s">
        <v>14</v>
      </c>
    </row>
    <row r="812" spans="1:5" x14ac:dyDescent="0.25">
      <c r="A812" s="61" t="s">
        <v>106</v>
      </c>
      <c r="B812" s="61" t="s">
        <v>41</v>
      </c>
      <c r="C812" s="60">
        <v>481077.55137399997</v>
      </c>
      <c r="D812" s="61" t="s">
        <v>107</v>
      </c>
      <c r="E812" s="61" t="s">
        <v>4</v>
      </c>
    </row>
    <row r="813" spans="1:5" x14ac:dyDescent="0.25">
      <c r="A813" s="61" t="s">
        <v>106</v>
      </c>
      <c r="B813" s="61" t="s">
        <v>47</v>
      </c>
      <c r="C813" s="60">
        <v>481013.32484399999</v>
      </c>
      <c r="D813" s="61" t="s">
        <v>107</v>
      </c>
      <c r="E813" s="61" t="s">
        <v>3</v>
      </c>
    </row>
    <row r="814" spans="1:5" x14ac:dyDescent="0.25">
      <c r="A814" s="61" t="s">
        <v>106</v>
      </c>
      <c r="B814" s="61" t="s">
        <v>39</v>
      </c>
      <c r="C814" s="60">
        <v>480865.48852299998</v>
      </c>
      <c r="D814" s="61" t="s">
        <v>107</v>
      </c>
      <c r="E814" s="61" t="s">
        <v>5</v>
      </c>
    </row>
    <row r="815" spans="1:5" x14ac:dyDescent="0.25">
      <c r="A815" s="61" t="s">
        <v>106</v>
      </c>
      <c r="B815" s="61" t="s">
        <v>40</v>
      </c>
      <c r="C815" s="60">
        <v>480524.09757599997</v>
      </c>
      <c r="D815" s="61" t="s">
        <v>107</v>
      </c>
      <c r="E815" s="61" t="s">
        <v>1</v>
      </c>
    </row>
    <row r="816" spans="1:5" x14ac:dyDescent="0.25">
      <c r="A816" s="61" t="s">
        <v>106</v>
      </c>
      <c r="B816" s="61" t="s">
        <v>40</v>
      </c>
      <c r="C816" s="60">
        <v>479727.00005899998</v>
      </c>
      <c r="D816" s="61" t="s">
        <v>107</v>
      </c>
      <c r="E816" s="61" t="s">
        <v>4</v>
      </c>
    </row>
    <row r="817" spans="1:5" x14ac:dyDescent="0.25">
      <c r="A817" s="61" t="s">
        <v>106</v>
      </c>
      <c r="B817" s="61" t="s">
        <v>40</v>
      </c>
      <c r="C817" s="60">
        <v>478209.42733199999</v>
      </c>
      <c r="D817" s="61" t="s">
        <v>106</v>
      </c>
      <c r="E817" s="61" t="s">
        <v>10</v>
      </c>
    </row>
    <row r="818" spans="1:5" x14ac:dyDescent="0.25">
      <c r="A818" s="61" t="s">
        <v>106</v>
      </c>
      <c r="B818" s="61" t="s">
        <v>45</v>
      </c>
      <c r="C818" s="60">
        <v>475681.772658</v>
      </c>
      <c r="D818" s="61" t="s">
        <v>106</v>
      </c>
      <c r="E818" s="61" t="s">
        <v>2</v>
      </c>
    </row>
    <row r="819" spans="1:5" x14ac:dyDescent="0.25">
      <c r="A819" s="61" t="s">
        <v>106</v>
      </c>
      <c r="B819" s="61" t="s">
        <v>40</v>
      </c>
      <c r="C819" s="60">
        <v>474691.21028699999</v>
      </c>
      <c r="D819" s="61" t="s">
        <v>107</v>
      </c>
      <c r="E819" s="61" t="s">
        <v>4</v>
      </c>
    </row>
    <row r="820" spans="1:5" x14ac:dyDescent="0.25">
      <c r="A820" s="61" t="s">
        <v>106</v>
      </c>
      <c r="B820" s="61" t="s">
        <v>41</v>
      </c>
      <c r="C820" s="60">
        <v>473704.66976100003</v>
      </c>
      <c r="D820" s="61" t="s">
        <v>107</v>
      </c>
      <c r="E820" s="61" t="s">
        <v>5</v>
      </c>
    </row>
    <row r="821" spans="1:5" x14ac:dyDescent="0.25">
      <c r="A821" s="61" t="s">
        <v>106</v>
      </c>
      <c r="B821" s="61" t="s">
        <v>41</v>
      </c>
      <c r="C821" s="60">
        <v>473541.28668199998</v>
      </c>
      <c r="D821" s="61" t="s">
        <v>107</v>
      </c>
      <c r="E821" s="61" t="s">
        <v>4</v>
      </c>
    </row>
    <row r="822" spans="1:5" x14ac:dyDescent="0.25">
      <c r="A822" s="61" t="s">
        <v>106</v>
      </c>
      <c r="B822" s="61" t="s">
        <v>44</v>
      </c>
      <c r="C822" s="60">
        <v>472289.18950799998</v>
      </c>
      <c r="D822" s="61" t="s">
        <v>107</v>
      </c>
      <c r="E822" s="61" t="s">
        <v>5</v>
      </c>
    </row>
    <row r="823" spans="1:5" x14ac:dyDescent="0.25">
      <c r="A823" s="61" t="s">
        <v>106</v>
      </c>
      <c r="B823" s="61" t="s">
        <v>44</v>
      </c>
      <c r="C823" s="60">
        <v>470784.53589100001</v>
      </c>
      <c r="D823" s="61" t="s">
        <v>107</v>
      </c>
      <c r="E823" s="61" t="s">
        <v>4</v>
      </c>
    </row>
    <row r="824" spans="1:5" x14ac:dyDescent="0.25">
      <c r="A824" s="61" t="s">
        <v>106</v>
      </c>
      <c r="B824" s="61" t="s">
        <v>45</v>
      </c>
      <c r="C824" s="60">
        <v>469877.16731500003</v>
      </c>
      <c r="D824" s="61" t="s">
        <v>107</v>
      </c>
      <c r="E824" s="61" t="s">
        <v>4</v>
      </c>
    </row>
    <row r="825" spans="1:5" x14ac:dyDescent="0.25">
      <c r="A825" s="61" t="s">
        <v>106</v>
      </c>
      <c r="B825" s="61" t="s">
        <v>47</v>
      </c>
      <c r="C825" s="60">
        <v>469806.85569300002</v>
      </c>
      <c r="D825" s="61" t="s">
        <v>106</v>
      </c>
      <c r="E825" s="61" t="s">
        <v>6</v>
      </c>
    </row>
    <row r="826" spans="1:5" x14ac:dyDescent="0.25">
      <c r="A826" s="61" t="s">
        <v>106</v>
      </c>
      <c r="B826" s="61" t="s">
        <v>47</v>
      </c>
      <c r="C826" s="60">
        <v>467697.58198199997</v>
      </c>
      <c r="D826" s="61" t="s">
        <v>106</v>
      </c>
      <c r="E826" s="61" t="s">
        <v>12</v>
      </c>
    </row>
    <row r="827" spans="1:5" x14ac:dyDescent="0.25">
      <c r="A827" s="61" t="s">
        <v>106</v>
      </c>
      <c r="B827" s="61" t="s">
        <v>45</v>
      </c>
      <c r="C827" s="60">
        <v>467568.42589399999</v>
      </c>
      <c r="D827" s="61" t="s">
        <v>107</v>
      </c>
      <c r="E827" s="61" t="s">
        <v>4</v>
      </c>
    </row>
    <row r="828" spans="1:5" x14ac:dyDescent="0.25">
      <c r="A828" s="61" t="s">
        <v>106</v>
      </c>
      <c r="B828" s="61" t="s">
        <v>45</v>
      </c>
      <c r="C828" s="60">
        <v>467009.57665</v>
      </c>
      <c r="D828" s="61" t="s">
        <v>107</v>
      </c>
      <c r="E828" s="61" t="s">
        <v>4</v>
      </c>
    </row>
    <row r="829" spans="1:5" x14ac:dyDescent="0.25">
      <c r="A829" s="61" t="s">
        <v>106</v>
      </c>
      <c r="B829" s="61" t="s">
        <v>40</v>
      </c>
      <c r="C829" s="60">
        <v>466559.43682300003</v>
      </c>
      <c r="D829" s="61" t="s">
        <v>107</v>
      </c>
      <c r="E829" s="61" t="s">
        <v>4</v>
      </c>
    </row>
    <row r="830" spans="1:5" x14ac:dyDescent="0.25">
      <c r="A830" s="61" t="s">
        <v>106</v>
      </c>
      <c r="B830" s="61" t="s">
        <v>42</v>
      </c>
      <c r="C830" s="60">
        <v>465172.508233</v>
      </c>
      <c r="D830" s="61" t="s">
        <v>107</v>
      </c>
      <c r="E830" s="61" t="s">
        <v>2</v>
      </c>
    </row>
    <row r="831" spans="1:5" x14ac:dyDescent="0.25">
      <c r="A831" s="61" t="s">
        <v>106</v>
      </c>
      <c r="B831" s="61" t="s">
        <v>43</v>
      </c>
      <c r="C831" s="60">
        <v>462767.56882799999</v>
      </c>
      <c r="D831" s="61" t="s">
        <v>107</v>
      </c>
      <c r="E831" s="61" t="s">
        <v>14</v>
      </c>
    </row>
    <row r="832" spans="1:5" x14ac:dyDescent="0.25">
      <c r="A832" s="61" t="s">
        <v>106</v>
      </c>
      <c r="B832" s="61" t="s">
        <v>41</v>
      </c>
      <c r="C832" s="60">
        <v>461816.16659799998</v>
      </c>
      <c r="D832" s="61" t="s">
        <v>107</v>
      </c>
      <c r="E832" s="61" t="s">
        <v>4</v>
      </c>
    </row>
    <row r="833" spans="1:5" x14ac:dyDescent="0.25">
      <c r="A833" s="61" t="s">
        <v>106</v>
      </c>
      <c r="B833" s="61" t="s">
        <v>40</v>
      </c>
      <c r="C833" s="60">
        <v>458289.843758</v>
      </c>
      <c r="D833" s="61" t="s">
        <v>107</v>
      </c>
      <c r="E833" s="61" t="s">
        <v>4</v>
      </c>
    </row>
    <row r="834" spans="1:5" x14ac:dyDescent="0.25">
      <c r="A834" s="61" t="s">
        <v>106</v>
      </c>
      <c r="B834" s="61" t="s">
        <v>41</v>
      </c>
      <c r="C834" s="60">
        <v>456475.43947400001</v>
      </c>
      <c r="D834" s="61" t="s">
        <v>107</v>
      </c>
      <c r="E834" s="61" t="s">
        <v>11</v>
      </c>
    </row>
    <row r="835" spans="1:5" x14ac:dyDescent="0.25">
      <c r="A835" s="61" t="s">
        <v>106</v>
      </c>
      <c r="B835" s="61" t="s">
        <v>41</v>
      </c>
      <c r="C835" s="60">
        <v>455060.404523</v>
      </c>
      <c r="D835" s="61" t="s">
        <v>107</v>
      </c>
      <c r="E835" s="61" t="s">
        <v>15</v>
      </c>
    </row>
    <row r="836" spans="1:5" x14ac:dyDescent="0.25">
      <c r="A836" s="61" t="s">
        <v>106</v>
      </c>
      <c r="B836" s="61" t="s">
        <v>42</v>
      </c>
      <c r="C836" s="60">
        <v>449932.31296900002</v>
      </c>
      <c r="D836" s="61" t="s">
        <v>107</v>
      </c>
      <c r="E836" s="61" t="s">
        <v>9</v>
      </c>
    </row>
    <row r="837" spans="1:5" x14ac:dyDescent="0.25">
      <c r="A837" s="61" t="s">
        <v>106</v>
      </c>
      <c r="B837" s="61" t="s">
        <v>44</v>
      </c>
      <c r="C837" s="60">
        <v>448796.744343</v>
      </c>
      <c r="D837" s="61" t="s">
        <v>107</v>
      </c>
      <c r="E837" s="61" t="s">
        <v>14</v>
      </c>
    </row>
    <row r="838" spans="1:5" x14ac:dyDescent="0.25">
      <c r="A838" s="61" t="s">
        <v>106</v>
      </c>
      <c r="B838" s="61" t="s">
        <v>44</v>
      </c>
      <c r="C838" s="60">
        <v>448702.04681099998</v>
      </c>
      <c r="D838" s="61" t="s">
        <v>107</v>
      </c>
      <c r="E838" s="61" t="s">
        <v>4</v>
      </c>
    </row>
    <row r="839" spans="1:5" x14ac:dyDescent="0.25">
      <c r="A839" s="61" t="s">
        <v>106</v>
      </c>
      <c r="B839" s="61" t="s">
        <v>41</v>
      </c>
      <c r="C839" s="60">
        <v>447448.69301699998</v>
      </c>
      <c r="D839" s="61" t="s">
        <v>107</v>
      </c>
      <c r="E839" s="61" t="s">
        <v>4</v>
      </c>
    </row>
    <row r="840" spans="1:5" x14ac:dyDescent="0.25">
      <c r="A840" s="61" t="s">
        <v>106</v>
      </c>
      <c r="B840" s="61" t="s">
        <v>45</v>
      </c>
      <c r="C840" s="60">
        <v>447415.90394400002</v>
      </c>
      <c r="D840" s="61" t="s">
        <v>107</v>
      </c>
      <c r="E840" s="61" t="s">
        <v>4</v>
      </c>
    </row>
    <row r="841" spans="1:5" x14ac:dyDescent="0.25">
      <c r="A841" s="61" t="s">
        <v>106</v>
      </c>
      <c r="B841" s="61" t="s">
        <v>41</v>
      </c>
      <c r="C841" s="60">
        <v>447348.24219800002</v>
      </c>
      <c r="D841" s="61" t="s">
        <v>107</v>
      </c>
      <c r="E841" s="61" t="s">
        <v>6</v>
      </c>
    </row>
    <row r="842" spans="1:5" x14ac:dyDescent="0.25">
      <c r="A842" s="61" t="s">
        <v>106</v>
      </c>
      <c r="B842" s="61" t="s">
        <v>42</v>
      </c>
      <c r="C842" s="60">
        <v>446355.43300800002</v>
      </c>
      <c r="D842" s="61" t="s">
        <v>107</v>
      </c>
      <c r="E842" s="61" t="s">
        <v>4</v>
      </c>
    </row>
    <row r="843" spans="1:5" x14ac:dyDescent="0.25">
      <c r="A843" s="61" t="s">
        <v>106</v>
      </c>
      <c r="B843" s="61" t="s">
        <v>40</v>
      </c>
      <c r="C843" s="60">
        <v>445950.22579400003</v>
      </c>
      <c r="D843" s="61" t="s">
        <v>107</v>
      </c>
      <c r="E843" s="61" t="s">
        <v>4</v>
      </c>
    </row>
    <row r="844" spans="1:5" x14ac:dyDescent="0.25">
      <c r="A844" s="61" t="s">
        <v>106</v>
      </c>
      <c r="B844" s="61" t="s">
        <v>44</v>
      </c>
      <c r="C844" s="60">
        <v>444611.50636499998</v>
      </c>
      <c r="D844" s="61" t="s">
        <v>106</v>
      </c>
      <c r="E844" s="61" t="s">
        <v>12</v>
      </c>
    </row>
    <row r="845" spans="1:5" x14ac:dyDescent="0.25">
      <c r="A845" s="61" t="s">
        <v>106</v>
      </c>
      <c r="B845" s="61" t="s">
        <v>44</v>
      </c>
      <c r="C845" s="60">
        <v>444513.06335900002</v>
      </c>
      <c r="D845" s="61" t="s">
        <v>107</v>
      </c>
      <c r="E845" s="61" t="s">
        <v>14</v>
      </c>
    </row>
    <row r="846" spans="1:5" x14ac:dyDescent="0.25">
      <c r="A846" s="61" t="s">
        <v>106</v>
      </c>
      <c r="B846" s="61" t="s">
        <v>41</v>
      </c>
      <c r="C846" s="60">
        <v>441914.94855799997</v>
      </c>
      <c r="D846" s="61" t="s">
        <v>107</v>
      </c>
      <c r="E846" s="61" t="s">
        <v>4</v>
      </c>
    </row>
    <row r="847" spans="1:5" x14ac:dyDescent="0.25">
      <c r="A847" s="61" t="s">
        <v>106</v>
      </c>
      <c r="B847" s="61" t="s">
        <v>39</v>
      </c>
      <c r="C847" s="60">
        <v>440232.12494200002</v>
      </c>
      <c r="D847" s="61" t="s">
        <v>106</v>
      </c>
      <c r="E847" s="61" t="s">
        <v>10</v>
      </c>
    </row>
    <row r="848" spans="1:5" x14ac:dyDescent="0.25">
      <c r="A848" s="61" t="s">
        <v>106</v>
      </c>
      <c r="B848" s="61" t="s">
        <v>40</v>
      </c>
      <c r="C848" s="60">
        <v>438402.60288899997</v>
      </c>
      <c r="D848" s="61" t="s">
        <v>106</v>
      </c>
      <c r="E848" s="61" t="s">
        <v>12</v>
      </c>
    </row>
    <row r="849" spans="1:5" x14ac:dyDescent="0.25">
      <c r="A849" s="61" t="s">
        <v>106</v>
      </c>
      <c r="B849" s="61" t="s">
        <v>39</v>
      </c>
      <c r="C849" s="60">
        <v>435995.380267</v>
      </c>
      <c r="D849" s="61" t="s">
        <v>107</v>
      </c>
      <c r="E849" s="61" t="s">
        <v>5</v>
      </c>
    </row>
    <row r="850" spans="1:5" x14ac:dyDescent="0.25">
      <c r="A850" s="61" t="s">
        <v>106</v>
      </c>
      <c r="B850" s="61" t="s">
        <v>39</v>
      </c>
      <c r="C850" s="60">
        <v>433528.96381799999</v>
      </c>
      <c r="D850" s="61" t="s">
        <v>107</v>
      </c>
      <c r="E850" s="61" t="s">
        <v>6</v>
      </c>
    </row>
    <row r="851" spans="1:5" x14ac:dyDescent="0.25">
      <c r="A851" s="61" t="s">
        <v>106</v>
      </c>
      <c r="B851" s="61" t="s">
        <v>47</v>
      </c>
      <c r="C851" s="60">
        <v>432747.17750400002</v>
      </c>
      <c r="D851" s="61" t="s">
        <v>106</v>
      </c>
      <c r="E851" s="61" t="s">
        <v>5</v>
      </c>
    </row>
    <row r="852" spans="1:5" x14ac:dyDescent="0.25">
      <c r="A852" s="61" t="s">
        <v>106</v>
      </c>
      <c r="B852" s="61" t="s">
        <v>40</v>
      </c>
      <c r="C852" s="60">
        <v>430246.93811699998</v>
      </c>
      <c r="D852" s="61" t="s">
        <v>107</v>
      </c>
      <c r="E852" s="61" t="s">
        <v>4</v>
      </c>
    </row>
    <row r="853" spans="1:5" x14ac:dyDescent="0.25">
      <c r="A853" s="61" t="s">
        <v>106</v>
      </c>
      <c r="B853" s="61" t="s">
        <v>44</v>
      </c>
      <c r="C853" s="60">
        <v>429463.66842300002</v>
      </c>
      <c r="D853" s="61" t="s">
        <v>107</v>
      </c>
      <c r="E853" s="61" t="s">
        <v>4</v>
      </c>
    </row>
    <row r="854" spans="1:5" x14ac:dyDescent="0.25">
      <c r="A854" s="61" t="s">
        <v>106</v>
      </c>
      <c r="B854" s="61" t="s">
        <v>44</v>
      </c>
      <c r="C854" s="60">
        <v>429145.55265000003</v>
      </c>
      <c r="D854" s="61" t="s">
        <v>107</v>
      </c>
      <c r="E854" s="61" t="s">
        <v>10</v>
      </c>
    </row>
    <row r="855" spans="1:5" x14ac:dyDescent="0.25">
      <c r="A855" s="61" t="s">
        <v>106</v>
      </c>
      <c r="B855" s="61" t="s">
        <v>41</v>
      </c>
      <c r="C855" s="60">
        <v>427482.654813</v>
      </c>
      <c r="D855" s="61" t="s">
        <v>107</v>
      </c>
      <c r="E855" s="61" t="s">
        <v>5</v>
      </c>
    </row>
    <row r="856" spans="1:5" x14ac:dyDescent="0.25">
      <c r="A856" s="61" t="s">
        <v>106</v>
      </c>
      <c r="B856" s="61" t="s">
        <v>40</v>
      </c>
      <c r="C856" s="60">
        <v>426962.420873</v>
      </c>
      <c r="D856" s="61" t="s">
        <v>106</v>
      </c>
      <c r="E856" s="61" t="s">
        <v>10</v>
      </c>
    </row>
    <row r="857" spans="1:5" x14ac:dyDescent="0.25">
      <c r="A857" s="61" t="s">
        <v>106</v>
      </c>
      <c r="B857" s="61" t="s">
        <v>44</v>
      </c>
      <c r="C857" s="60">
        <v>425859.83098199998</v>
      </c>
      <c r="D857" s="61" t="s">
        <v>106</v>
      </c>
      <c r="E857" s="61" t="s">
        <v>14</v>
      </c>
    </row>
    <row r="858" spans="1:5" x14ac:dyDescent="0.25">
      <c r="A858" s="61" t="s">
        <v>106</v>
      </c>
      <c r="B858" s="61" t="s">
        <v>40</v>
      </c>
      <c r="C858" s="60">
        <v>425458.92755299999</v>
      </c>
      <c r="D858" s="61" t="s">
        <v>106</v>
      </c>
      <c r="E858" s="61" t="s">
        <v>6</v>
      </c>
    </row>
    <row r="859" spans="1:5" x14ac:dyDescent="0.25">
      <c r="A859" s="61" t="s">
        <v>106</v>
      </c>
      <c r="B859" s="61" t="s">
        <v>41</v>
      </c>
      <c r="C859" s="60">
        <v>424448.02814800001</v>
      </c>
      <c r="D859" s="61" t="s">
        <v>107</v>
      </c>
      <c r="E859" s="61" t="s">
        <v>4</v>
      </c>
    </row>
    <row r="860" spans="1:5" x14ac:dyDescent="0.25">
      <c r="A860" s="61" t="s">
        <v>106</v>
      </c>
      <c r="B860" s="61" t="s">
        <v>47</v>
      </c>
      <c r="C860" s="60">
        <v>422834.07041699998</v>
      </c>
      <c r="D860" s="61" t="s">
        <v>106</v>
      </c>
      <c r="E860" s="61" t="s">
        <v>2</v>
      </c>
    </row>
    <row r="861" spans="1:5" x14ac:dyDescent="0.25">
      <c r="A861" s="61" t="s">
        <v>106</v>
      </c>
      <c r="B861" s="61" t="s">
        <v>39</v>
      </c>
      <c r="C861" s="60">
        <v>421507.50303399999</v>
      </c>
      <c r="D861" s="61" t="s">
        <v>107</v>
      </c>
      <c r="E861" s="61" t="s">
        <v>10</v>
      </c>
    </row>
    <row r="862" spans="1:5" x14ac:dyDescent="0.25">
      <c r="A862" s="61" t="s">
        <v>106</v>
      </c>
      <c r="B862" s="61" t="s">
        <v>41</v>
      </c>
      <c r="C862" s="60">
        <v>421296.22556300001</v>
      </c>
      <c r="D862" s="61" t="s">
        <v>107</v>
      </c>
      <c r="E862" s="61" t="s">
        <v>4</v>
      </c>
    </row>
    <row r="863" spans="1:5" x14ac:dyDescent="0.25">
      <c r="A863" s="61" t="s">
        <v>106</v>
      </c>
      <c r="B863" s="61" t="s">
        <v>41</v>
      </c>
      <c r="C863" s="60">
        <v>420366.070144</v>
      </c>
      <c r="D863" s="61" t="s">
        <v>107</v>
      </c>
      <c r="E863" s="61" t="s">
        <v>4</v>
      </c>
    </row>
    <row r="864" spans="1:5" x14ac:dyDescent="0.25">
      <c r="A864" s="61" t="s">
        <v>106</v>
      </c>
      <c r="B864" s="61" t="s">
        <v>45</v>
      </c>
      <c r="C864" s="60">
        <v>420176.59096</v>
      </c>
      <c r="D864" s="61" t="s">
        <v>106</v>
      </c>
      <c r="E864" s="61" t="s">
        <v>11</v>
      </c>
    </row>
    <row r="865" spans="1:5" x14ac:dyDescent="0.25">
      <c r="A865" s="61" t="s">
        <v>106</v>
      </c>
      <c r="B865" s="61" t="s">
        <v>41</v>
      </c>
      <c r="C865" s="60">
        <v>417857.983198</v>
      </c>
      <c r="D865" s="61" t="s">
        <v>106</v>
      </c>
      <c r="E865" s="61" t="s">
        <v>15</v>
      </c>
    </row>
    <row r="866" spans="1:5" x14ac:dyDescent="0.25">
      <c r="A866" s="61" t="s">
        <v>106</v>
      </c>
      <c r="B866" s="61" t="s">
        <v>44</v>
      </c>
      <c r="C866" s="60">
        <v>417323.06085000001</v>
      </c>
      <c r="D866" s="61" t="s">
        <v>107</v>
      </c>
      <c r="E866" s="61" t="s">
        <v>14</v>
      </c>
    </row>
    <row r="867" spans="1:5" x14ac:dyDescent="0.25">
      <c r="A867" s="61" t="s">
        <v>106</v>
      </c>
      <c r="B867" s="61" t="s">
        <v>40</v>
      </c>
      <c r="C867" s="60">
        <v>417057.34348500002</v>
      </c>
      <c r="D867" s="61" t="s">
        <v>107</v>
      </c>
      <c r="E867" s="61" t="s">
        <v>6</v>
      </c>
    </row>
    <row r="868" spans="1:5" x14ac:dyDescent="0.25">
      <c r="A868" s="61" t="s">
        <v>106</v>
      </c>
      <c r="B868" s="61" t="s">
        <v>41</v>
      </c>
      <c r="C868" s="60">
        <v>415039.09615900001</v>
      </c>
      <c r="D868" s="61" t="s">
        <v>107</v>
      </c>
      <c r="E868" s="61" t="s">
        <v>4</v>
      </c>
    </row>
    <row r="869" spans="1:5" x14ac:dyDescent="0.25">
      <c r="A869" s="61" t="s">
        <v>106</v>
      </c>
      <c r="B869" s="61" t="s">
        <v>43</v>
      </c>
      <c r="C869" s="60">
        <v>414756.56272099999</v>
      </c>
      <c r="D869" s="61" t="s">
        <v>107</v>
      </c>
      <c r="E869" s="61" t="s">
        <v>14</v>
      </c>
    </row>
    <row r="870" spans="1:5" x14ac:dyDescent="0.25">
      <c r="A870" s="61" t="s">
        <v>106</v>
      </c>
      <c r="B870" s="61" t="s">
        <v>40</v>
      </c>
      <c r="C870" s="60">
        <v>412695.91625299997</v>
      </c>
      <c r="D870" s="61" t="s">
        <v>107</v>
      </c>
      <c r="E870" s="61" t="s">
        <v>12</v>
      </c>
    </row>
    <row r="871" spans="1:5" x14ac:dyDescent="0.25">
      <c r="A871" s="61" t="s">
        <v>106</v>
      </c>
      <c r="B871" s="61" t="s">
        <v>40</v>
      </c>
      <c r="C871" s="60">
        <v>409405.18801899999</v>
      </c>
      <c r="D871" s="61" t="s">
        <v>107</v>
      </c>
      <c r="E871" s="61" t="s">
        <v>9</v>
      </c>
    </row>
    <row r="872" spans="1:5" x14ac:dyDescent="0.25">
      <c r="A872" s="61" t="s">
        <v>106</v>
      </c>
      <c r="B872" s="61" t="s">
        <v>40</v>
      </c>
      <c r="C872" s="60">
        <v>407629.54264300002</v>
      </c>
      <c r="D872" s="61" t="s">
        <v>107</v>
      </c>
      <c r="E872" s="61" t="s">
        <v>4</v>
      </c>
    </row>
    <row r="873" spans="1:5" x14ac:dyDescent="0.25">
      <c r="A873" s="61" t="s">
        <v>106</v>
      </c>
      <c r="B873" s="61" t="s">
        <v>44</v>
      </c>
      <c r="C873" s="60">
        <v>406751.864863</v>
      </c>
      <c r="D873" s="61" t="s">
        <v>107</v>
      </c>
      <c r="E873" s="61" t="s">
        <v>14</v>
      </c>
    </row>
    <row r="874" spans="1:5" x14ac:dyDescent="0.25">
      <c r="A874" s="61" t="s">
        <v>106</v>
      </c>
      <c r="B874" s="61" t="s">
        <v>40</v>
      </c>
      <c r="C874" s="60">
        <v>406654.89475099999</v>
      </c>
      <c r="D874" s="61" t="s">
        <v>107</v>
      </c>
      <c r="E874" s="61" t="s">
        <v>4</v>
      </c>
    </row>
    <row r="875" spans="1:5" x14ac:dyDescent="0.25">
      <c r="A875" s="61" t="s">
        <v>106</v>
      </c>
      <c r="B875" s="61" t="s">
        <v>39</v>
      </c>
      <c r="C875" s="60">
        <v>406458.25313799997</v>
      </c>
      <c r="D875" s="61" t="s">
        <v>107</v>
      </c>
      <c r="E875" s="61" t="s">
        <v>5</v>
      </c>
    </row>
    <row r="876" spans="1:5" x14ac:dyDescent="0.25">
      <c r="A876" s="61" t="s">
        <v>106</v>
      </c>
      <c r="B876" s="61" t="s">
        <v>41</v>
      </c>
      <c r="C876" s="60">
        <v>405504.07217599999</v>
      </c>
      <c r="D876" s="61" t="s">
        <v>107</v>
      </c>
      <c r="E876" s="61" t="s">
        <v>4</v>
      </c>
    </row>
    <row r="877" spans="1:5" x14ac:dyDescent="0.25">
      <c r="A877" s="61" t="s">
        <v>106</v>
      </c>
      <c r="B877" s="61" t="s">
        <v>40</v>
      </c>
      <c r="C877" s="60">
        <v>404463.91735399998</v>
      </c>
      <c r="D877" s="61" t="s">
        <v>107</v>
      </c>
      <c r="E877" s="61" t="s">
        <v>4</v>
      </c>
    </row>
    <row r="878" spans="1:5" x14ac:dyDescent="0.25">
      <c r="A878" s="61" t="s">
        <v>106</v>
      </c>
      <c r="B878" s="61" t="s">
        <v>40</v>
      </c>
      <c r="C878" s="60">
        <v>403908.11565699999</v>
      </c>
      <c r="D878" s="61" t="s">
        <v>107</v>
      </c>
      <c r="E878" s="61" t="s">
        <v>12</v>
      </c>
    </row>
    <row r="879" spans="1:5" x14ac:dyDescent="0.25">
      <c r="A879" s="61" t="s">
        <v>106</v>
      </c>
      <c r="B879" s="61" t="s">
        <v>41</v>
      </c>
      <c r="C879" s="60">
        <v>403705.22137099999</v>
      </c>
      <c r="D879" s="61" t="s">
        <v>107</v>
      </c>
      <c r="E879" s="61" t="s">
        <v>4</v>
      </c>
    </row>
    <row r="880" spans="1:5" x14ac:dyDescent="0.25">
      <c r="A880" s="61" t="s">
        <v>106</v>
      </c>
      <c r="B880" s="61" t="s">
        <v>42</v>
      </c>
      <c r="C880" s="60">
        <v>403246.60694600001</v>
      </c>
      <c r="D880" s="61" t="s">
        <v>106</v>
      </c>
      <c r="E880" s="61" t="s">
        <v>14</v>
      </c>
    </row>
    <row r="881" spans="1:5" x14ac:dyDescent="0.25">
      <c r="A881" s="61" t="s">
        <v>106</v>
      </c>
      <c r="B881" s="61" t="s">
        <v>47</v>
      </c>
      <c r="C881" s="60">
        <v>401600.33790699998</v>
      </c>
      <c r="D881" s="61" t="s">
        <v>106</v>
      </c>
      <c r="E881" s="61" t="s">
        <v>6</v>
      </c>
    </row>
    <row r="882" spans="1:5" x14ac:dyDescent="0.25">
      <c r="A882" s="61" t="s">
        <v>106</v>
      </c>
      <c r="B882" s="61" t="s">
        <v>47</v>
      </c>
      <c r="C882" s="60">
        <v>400462.349889</v>
      </c>
      <c r="D882" s="61" t="s">
        <v>106</v>
      </c>
      <c r="E882" s="61" t="s">
        <v>9</v>
      </c>
    </row>
    <row r="883" spans="1:5" x14ac:dyDescent="0.25">
      <c r="A883" s="61" t="s">
        <v>106</v>
      </c>
      <c r="B883" s="61" t="s">
        <v>40</v>
      </c>
      <c r="C883" s="60">
        <v>399805.46289899998</v>
      </c>
      <c r="D883" s="61" t="s">
        <v>107</v>
      </c>
      <c r="E883" s="61" t="s">
        <v>4</v>
      </c>
    </row>
    <row r="884" spans="1:5" x14ac:dyDescent="0.25">
      <c r="A884" s="61" t="s">
        <v>106</v>
      </c>
      <c r="B884" s="61" t="s">
        <v>44</v>
      </c>
      <c r="C884" s="60">
        <v>399676.08364099998</v>
      </c>
      <c r="D884" s="61" t="s">
        <v>107</v>
      </c>
      <c r="E884" s="61" t="s">
        <v>14</v>
      </c>
    </row>
    <row r="885" spans="1:5" x14ac:dyDescent="0.25">
      <c r="A885" s="61" t="s">
        <v>106</v>
      </c>
      <c r="B885" s="61" t="s">
        <v>41</v>
      </c>
      <c r="C885" s="60">
        <v>398978.672846</v>
      </c>
      <c r="D885" s="61" t="s">
        <v>107</v>
      </c>
      <c r="E885" s="61" t="s">
        <v>4</v>
      </c>
    </row>
    <row r="886" spans="1:5" x14ac:dyDescent="0.25">
      <c r="A886" s="61" t="s">
        <v>106</v>
      </c>
      <c r="B886" s="61" t="s">
        <v>41</v>
      </c>
      <c r="C886" s="60">
        <v>397653.943027</v>
      </c>
      <c r="D886" s="61" t="s">
        <v>107</v>
      </c>
      <c r="E886" s="61" t="s">
        <v>4</v>
      </c>
    </row>
    <row r="887" spans="1:5" x14ac:dyDescent="0.25">
      <c r="A887" s="61" t="s">
        <v>106</v>
      </c>
      <c r="B887" s="61" t="s">
        <v>41</v>
      </c>
      <c r="C887" s="60">
        <v>396924.97651800001</v>
      </c>
      <c r="D887" s="61" t="s">
        <v>107</v>
      </c>
      <c r="E887" s="61" t="s">
        <v>4</v>
      </c>
    </row>
    <row r="888" spans="1:5" x14ac:dyDescent="0.25">
      <c r="A888" s="61" t="s">
        <v>106</v>
      </c>
      <c r="B888" s="61" t="s">
        <v>41</v>
      </c>
      <c r="C888" s="60">
        <v>396570.99972999998</v>
      </c>
      <c r="D888" s="61" t="s">
        <v>107</v>
      </c>
      <c r="E888" s="61" t="s">
        <v>4</v>
      </c>
    </row>
    <row r="889" spans="1:5" x14ac:dyDescent="0.25">
      <c r="A889" s="61" t="s">
        <v>106</v>
      </c>
      <c r="B889" s="61" t="s">
        <v>41</v>
      </c>
      <c r="C889" s="60">
        <v>393476.37402599998</v>
      </c>
      <c r="D889" s="61" t="s">
        <v>107</v>
      </c>
      <c r="E889" s="61" t="s">
        <v>5</v>
      </c>
    </row>
    <row r="890" spans="1:5" x14ac:dyDescent="0.25">
      <c r="A890" s="61" t="s">
        <v>106</v>
      </c>
      <c r="B890" s="61" t="s">
        <v>41</v>
      </c>
      <c r="C890" s="60">
        <v>392752.82244900003</v>
      </c>
      <c r="D890" s="61" t="s">
        <v>107</v>
      </c>
      <c r="E890" s="61" t="s">
        <v>15</v>
      </c>
    </row>
    <row r="891" spans="1:5" x14ac:dyDescent="0.25">
      <c r="A891" s="61" t="s">
        <v>106</v>
      </c>
      <c r="B891" s="61" t="s">
        <v>41</v>
      </c>
      <c r="C891" s="60">
        <v>392612.05383200001</v>
      </c>
      <c r="D891" s="61" t="s">
        <v>107</v>
      </c>
      <c r="E891" s="61" t="s">
        <v>4</v>
      </c>
    </row>
    <row r="892" spans="1:5" x14ac:dyDescent="0.25">
      <c r="A892" s="61" t="s">
        <v>106</v>
      </c>
      <c r="B892" s="61" t="s">
        <v>47</v>
      </c>
      <c r="C892" s="60">
        <v>392000.34730800003</v>
      </c>
      <c r="D892" s="61" t="s">
        <v>106</v>
      </c>
      <c r="E892" s="61" t="s">
        <v>9</v>
      </c>
    </row>
    <row r="893" spans="1:5" x14ac:dyDescent="0.25">
      <c r="A893" s="61" t="s">
        <v>106</v>
      </c>
      <c r="B893" s="61" t="s">
        <v>47</v>
      </c>
      <c r="C893" s="60">
        <v>391066.11949900002</v>
      </c>
      <c r="D893" s="61" t="s">
        <v>106</v>
      </c>
      <c r="E893" s="61" t="s">
        <v>8</v>
      </c>
    </row>
    <row r="894" spans="1:5" x14ac:dyDescent="0.25">
      <c r="A894" s="61" t="s">
        <v>106</v>
      </c>
      <c r="B894" s="61" t="s">
        <v>42</v>
      </c>
      <c r="C894" s="60">
        <v>390624.92127799999</v>
      </c>
      <c r="D894" s="61" t="s">
        <v>106</v>
      </c>
      <c r="E894" s="61" t="s">
        <v>14</v>
      </c>
    </row>
    <row r="895" spans="1:5" x14ac:dyDescent="0.25">
      <c r="A895" s="61" t="s">
        <v>106</v>
      </c>
      <c r="B895" s="61" t="s">
        <v>41</v>
      </c>
      <c r="C895" s="60">
        <v>388983.69138799998</v>
      </c>
      <c r="D895" s="61" t="s">
        <v>107</v>
      </c>
      <c r="E895" s="61" t="s">
        <v>4</v>
      </c>
    </row>
    <row r="896" spans="1:5" x14ac:dyDescent="0.25">
      <c r="A896" s="61" t="s">
        <v>106</v>
      </c>
      <c r="B896" s="61" t="s">
        <v>40</v>
      </c>
      <c r="C896" s="60">
        <v>387889.23282400001</v>
      </c>
      <c r="D896" s="61" t="s">
        <v>107</v>
      </c>
      <c r="E896" s="61" t="s">
        <v>5</v>
      </c>
    </row>
    <row r="897" spans="1:5" x14ac:dyDescent="0.25">
      <c r="A897" s="61" t="s">
        <v>106</v>
      </c>
      <c r="B897" s="61" t="s">
        <v>41</v>
      </c>
      <c r="C897" s="60">
        <v>387411.24453000003</v>
      </c>
      <c r="D897" s="61" t="s">
        <v>107</v>
      </c>
      <c r="E897" s="61" t="s">
        <v>4</v>
      </c>
    </row>
    <row r="898" spans="1:5" x14ac:dyDescent="0.25">
      <c r="A898" s="61" t="s">
        <v>106</v>
      </c>
      <c r="B898" s="61" t="s">
        <v>41</v>
      </c>
      <c r="C898" s="60">
        <v>387142.95490399998</v>
      </c>
      <c r="D898" s="61" t="s">
        <v>107</v>
      </c>
      <c r="E898" s="61" t="s">
        <v>15</v>
      </c>
    </row>
    <row r="899" spans="1:5" x14ac:dyDescent="0.25">
      <c r="A899" s="61" t="s">
        <v>106</v>
      </c>
      <c r="B899" s="61" t="s">
        <v>47</v>
      </c>
      <c r="C899" s="60">
        <v>386380.400479</v>
      </c>
      <c r="D899" s="61" t="s">
        <v>106</v>
      </c>
      <c r="E899" s="61" t="s">
        <v>4</v>
      </c>
    </row>
    <row r="900" spans="1:5" x14ac:dyDescent="0.25">
      <c r="A900" s="61" t="s">
        <v>106</v>
      </c>
      <c r="B900" s="61" t="s">
        <v>40</v>
      </c>
      <c r="C900" s="60">
        <v>386128.55813700001</v>
      </c>
      <c r="D900" s="61" t="s">
        <v>107</v>
      </c>
      <c r="E900" s="61" t="s">
        <v>2</v>
      </c>
    </row>
    <row r="901" spans="1:5" x14ac:dyDescent="0.25">
      <c r="A901" s="61" t="s">
        <v>106</v>
      </c>
      <c r="B901" s="61" t="s">
        <v>45</v>
      </c>
      <c r="C901" s="60">
        <v>381599.85896799999</v>
      </c>
      <c r="D901" s="61" t="s">
        <v>107</v>
      </c>
      <c r="E901" s="61" t="s">
        <v>15</v>
      </c>
    </row>
    <row r="902" spans="1:5" x14ac:dyDescent="0.25">
      <c r="A902" s="61" t="s">
        <v>106</v>
      </c>
      <c r="B902" s="61" t="s">
        <v>41</v>
      </c>
      <c r="C902" s="60">
        <v>381596.58740600001</v>
      </c>
      <c r="D902" s="61" t="s">
        <v>107</v>
      </c>
      <c r="E902" s="61" t="s">
        <v>5</v>
      </c>
    </row>
    <row r="903" spans="1:5" x14ac:dyDescent="0.25">
      <c r="A903" s="61" t="s">
        <v>106</v>
      </c>
      <c r="B903" s="61" t="s">
        <v>40</v>
      </c>
      <c r="C903" s="60">
        <v>378973.40873999998</v>
      </c>
      <c r="D903" s="61" t="s">
        <v>107</v>
      </c>
      <c r="E903" s="61" t="s">
        <v>5</v>
      </c>
    </row>
    <row r="904" spans="1:5" x14ac:dyDescent="0.25">
      <c r="A904" s="61" t="s">
        <v>106</v>
      </c>
      <c r="B904" s="61" t="s">
        <v>41</v>
      </c>
      <c r="C904" s="60">
        <v>378561.35700000002</v>
      </c>
      <c r="D904" s="61" t="s">
        <v>107</v>
      </c>
      <c r="E904" s="61" t="s">
        <v>15</v>
      </c>
    </row>
    <row r="905" spans="1:5" x14ac:dyDescent="0.25">
      <c r="A905" s="61" t="s">
        <v>106</v>
      </c>
      <c r="B905" s="61" t="s">
        <v>44</v>
      </c>
      <c r="C905" s="60">
        <v>377654.951909</v>
      </c>
      <c r="D905" s="61" t="s">
        <v>107</v>
      </c>
      <c r="E905" s="61" t="s">
        <v>14</v>
      </c>
    </row>
    <row r="906" spans="1:5" x14ac:dyDescent="0.25">
      <c r="A906" s="61" t="s">
        <v>106</v>
      </c>
      <c r="B906" s="61" t="s">
        <v>41</v>
      </c>
      <c r="C906" s="60">
        <v>375315.31273000001</v>
      </c>
      <c r="D906" s="61" t="s">
        <v>107</v>
      </c>
      <c r="E906" s="61" t="s">
        <v>4</v>
      </c>
    </row>
    <row r="907" spans="1:5" x14ac:dyDescent="0.25">
      <c r="A907" s="61" t="s">
        <v>106</v>
      </c>
      <c r="B907" s="61" t="s">
        <v>45</v>
      </c>
      <c r="C907" s="60">
        <v>374828.52160600002</v>
      </c>
      <c r="D907" s="61" t="s">
        <v>106</v>
      </c>
      <c r="E907" s="61" t="s">
        <v>5</v>
      </c>
    </row>
    <row r="908" spans="1:5" x14ac:dyDescent="0.25">
      <c r="A908" s="61" t="s">
        <v>106</v>
      </c>
      <c r="B908" s="61" t="s">
        <v>41</v>
      </c>
      <c r="C908" s="60">
        <v>374214.74885099998</v>
      </c>
      <c r="D908" s="61" t="s">
        <v>107</v>
      </c>
      <c r="E908" s="61" t="s">
        <v>4</v>
      </c>
    </row>
    <row r="909" spans="1:5" x14ac:dyDescent="0.25">
      <c r="A909" s="61" t="s">
        <v>106</v>
      </c>
      <c r="B909" s="61" t="s">
        <v>44</v>
      </c>
      <c r="C909" s="60">
        <v>373371.50104399998</v>
      </c>
      <c r="D909" s="61" t="s">
        <v>106</v>
      </c>
      <c r="E909" s="61" t="s">
        <v>12</v>
      </c>
    </row>
    <row r="910" spans="1:5" x14ac:dyDescent="0.25">
      <c r="A910" s="61" t="s">
        <v>106</v>
      </c>
      <c r="B910" s="61" t="s">
        <v>45</v>
      </c>
      <c r="C910" s="60">
        <v>371535.88473500003</v>
      </c>
      <c r="D910" s="61" t="s">
        <v>106</v>
      </c>
      <c r="E910" s="61" t="s">
        <v>11</v>
      </c>
    </row>
    <row r="911" spans="1:5" x14ac:dyDescent="0.25">
      <c r="A911" s="61" t="s">
        <v>106</v>
      </c>
      <c r="B911" s="61" t="s">
        <v>42</v>
      </c>
      <c r="C911" s="60">
        <v>370927.59482200001</v>
      </c>
      <c r="D911" s="61" t="s">
        <v>107</v>
      </c>
      <c r="E911" s="61" t="s">
        <v>4</v>
      </c>
    </row>
    <row r="912" spans="1:5" x14ac:dyDescent="0.25">
      <c r="A912" s="61" t="s">
        <v>106</v>
      </c>
      <c r="B912" s="61" t="s">
        <v>43</v>
      </c>
      <c r="C912" s="60">
        <v>370892.21861699998</v>
      </c>
      <c r="D912" s="61" t="s">
        <v>107</v>
      </c>
      <c r="E912" s="61" t="s">
        <v>5</v>
      </c>
    </row>
    <row r="913" spans="1:5" x14ac:dyDescent="0.25">
      <c r="A913" s="61" t="s">
        <v>106</v>
      </c>
      <c r="B913" s="61" t="s">
        <v>44</v>
      </c>
      <c r="C913" s="60">
        <v>369055.54336499999</v>
      </c>
      <c r="D913" s="61" t="s">
        <v>107</v>
      </c>
      <c r="E913" s="61" t="s">
        <v>14</v>
      </c>
    </row>
    <row r="914" spans="1:5" x14ac:dyDescent="0.25">
      <c r="A914" s="61" t="s">
        <v>106</v>
      </c>
      <c r="B914" s="61" t="s">
        <v>41</v>
      </c>
      <c r="C914" s="60">
        <v>368083.14000999997</v>
      </c>
      <c r="D914" s="61" t="s">
        <v>107</v>
      </c>
      <c r="E914" s="61" t="s">
        <v>15</v>
      </c>
    </row>
    <row r="915" spans="1:5" x14ac:dyDescent="0.25">
      <c r="A915" s="61" t="s">
        <v>106</v>
      </c>
      <c r="B915" s="61" t="s">
        <v>41</v>
      </c>
      <c r="C915" s="60">
        <v>364379.96532000002</v>
      </c>
      <c r="D915" s="61" t="s">
        <v>107</v>
      </c>
      <c r="E915" s="61" t="s">
        <v>15</v>
      </c>
    </row>
    <row r="916" spans="1:5" x14ac:dyDescent="0.25">
      <c r="A916" s="61" t="s">
        <v>106</v>
      </c>
      <c r="B916" s="61" t="s">
        <v>47</v>
      </c>
      <c r="C916" s="60">
        <v>361804.65266299999</v>
      </c>
      <c r="D916" s="61" t="s">
        <v>106</v>
      </c>
      <c r="E916" s="61" t="s">
        <v>4</v>
      </c>
    </row>
    <row r="917" spans="1:5" x14ac:dyDescent="0.25">
      <c r="A917" s="61" t="s">
        <v>106</v>
      </c>
      <c r="B917" s="61" t="s">
        <v>41</v>
      </c>
      <c r="C917" s="60">
        <v>361771.62337400002</v>
      </c>
      <c r="D917" s="61" t="s">
        <v>107</v>
      </c>
      <c r="E917" s="61" t="s">
        <v>5</v>
      </c>
    </row>
    <row r="918" spans="1:5" x14ac:dyDescent="0.25">
      <c r="A918" s="61" t="s">
        <v>106</v>
      </c>
      <c r="B918" s="61" t="s">
        <v>41</v>
      </c>
      <c r="C918" s="60">
        <v>360707.068081</v>
      </c>
      <c r="D918" s="61" t="s">
        <v>107</v>
      </c>
      <c r="E918" s="61" t="s">
        <v>10</v>
      </c>
    </row>
    <row r="919" spans="1:5" x14ac:dyDescent="0.25">
      <c r="A919" s="61" t="s">
        <v>106</v>
      </c>
      <c r="B919" s="61" t="s">
        <v>39</v>
      </c>
      <c r="C919" s="60">
        <v>360599.18429399998</v>
      </c>
      <c r="D919" s="61" t="s">
        <v>107</v>
      </c>
      <c r="E919" s="61" t="s">
        <v>5</v>
      </c>
    </row>
    <row r="920" spans="1:5" x14ac:dyDescent="0.25">
      <c r="A920" s="61" t="s">
        <v>106</v>
      </c>
      <c r="B920" s="61" t="s">
        <v>40</v>
      </c>
      <c r="C920" s="60">
        <v>359912.22107899998</v>
      </c>
      <c r="D920" s="61" t="s">
        <v>107</v>
      </c>
      <c r="E920" s="61" t="s">
        <v>9</v>
      </c>
    </row>
    <row r="921" spans="1:5" x14ac:dyDescent="0.25">
      <c r="A921" s="61" t="s">
        <v>106</v>
      </c>
      <c r="B921" s="61" t="s">
        <v>44</v>
      </c>
      <c r="C921" s="60">
        <v>358729.97858699999</v>
      </c>
      <c r="D921" s="61" t="s">
        <v>107</v>
      </c>
      <c r="E921" s="61" t="s">
        <v>4</v>
      </c>
    </row>
    <row r="922" spans="1:5" x14ac:dyDescent="0.25">
      <c r="A922" s="61" t="s">
        <v>106</v>
      </c>
      <c r="B922" s="61" t="s">
        <v>40</v>
      </c>
      <c r="C922" s="60">
        <v>358269.995192</v>
      </c>
      <c r="D922" s="61" t="s">
        <v>107</v>
      </c>
      <c r="E922" s="61" t="s">
        <v>4</v>
      </c>
    </row>
    <row r="923" spans="1:5" x14ac:dyDescent="0.25">
      <c r="A923" s="61" t="s">
        <v>106</v>
      </c>
      <c r="B923" s="61" t="s">
        <v>44</v>
      </c>
      <c r="C923" s="60">
        <v>357381.19091300003</v>
      </c>
      <c r="D923" s="61" t="s">
        <v>106</v>
      </c>
      <c r="E923" s="61" t="s">
        <v>9</v>
      </c>
    </row>
    <row r="924" spans="1:5" x14ac:dyDescent="0.25">
      <c r="A924" s="61" t="s">
        <v>106</v>
      </c>
      <c r="B924" s="61" t="s">
        <v>44</v>
      </c>
      <c r="C924" s="60">
        <v>356960.769019</v>
      </c>
      <c r="D924" s="61" t="s">
        <v>107</v>
      </c>
      <c r="E924" s="61" t="s">
        <v>4</v>
      </c>
    </row>
    <row r="925" spans="1:5" x14ac:dyDescent="0.25">
      <c r="A925" s="61" t="s">
        <v>106</v>
      </c>
      <c r="B925" s="61" t="s">
        <v>42</v>
      </c>
      <c r="C925" s="60">
        <v>356775.37325</v>
      </c>
      <c r="D925" s="61" t="s">
        <v>106</v>
      </c>
      <c r="E925" s="61" t="s">
        <v>12</v>
      </c>
    </row>
    <row r="926" spans="1:5" x14ac:dyDescent="0.25">
      <c r="A926" s="61" t="s">
        <v>106</v>
      </c>
      <c r="B926" s="61" t="s">
        <v>44</v>
      </c>
      <c r="C926" s="60">
        <v>356051.892001</v>
      </c>
      <c r="D926" s="61" t="s">
        <v>107</v>
      </c>
      <c r="E926" s="61" t="s">
        <v>5</v>
      </c>
    </row>
    <row r="927" spans="1:5" x14ac:dyDescent="0.25">
      <c r="A927" s="61" t="s">
        <v>106</v>
      </c>
      <c r="B927" s="61" t="s">
        <v>47</v>
      </c>
      <c r="C927" s="60">
        <v>354297.41070900002</v>
      </c>
      <c r="D927" s="61" t="s">
        <v>107</v>
      </c>
      <c r="E927" s="61" t="s">
        <v>3</v>
      </c>
    </row>
    <row r="928" spans="1:5" x14ac:dyDescent="0.25">
      <c r="A928" s="61" t="s">
        <v>106</v>
      </c>
      <c r="B928" s="61" t="s">
        <v>47</v>
      </c>
      <c r="C928" s="60">
        <v>354103.15069600003</v>
      </c>
      <c r="D928" s="61" t="s">
        <v>107</v>
      </c>
      <c r="E928" s="61" t="s">
        <v>2</v>
      </c>
    </row>
    <row r="929" spans="1:5" x14ac:dyDescent="0.25">
      <c r="A929" s="61" t="s">
        <v>106</v>
      </c>
      <c r="B929" s="61" t="s">
        <v>43</v>
      </c>
      <c r="C929" s="60">
        <v>354101.86496400001</v>
      </c>
      <c r="D929" s="61" t="s">
        <v>107</v>
      </c>
      <c r="E929" s="61" t="s">
        <v>5</v>
      </c>
    </row>
    <row r="930" spans="1:5" x14ac:dyDescent="0.25">
      <c r="A930" s="61" t="s">
        <v>106</v>
      </c>
      <c r="B930" s="61" t="s">
        <v>41</v>
      </c>
      <c r="C930" s="60">
        <v>353979.76348999998</v>
      </c>
      <c r="D930" s="61" t="s">
        <v>106</v>
      </c>
      <c r="E930" s="61" t="s">
        <v>15</v>
      </c>
    </row>
    <row r="931" spans="1:5" x14ac:dyDescent="0.25">
      <c r="A931" s="61" t="s">
        <v>106</v>
      </c>
      <c r="B931" s="61" t="s">
        <v>41</v>
      </c>
      <c r="C931" s="60">
        <v>353183.36442100001</v>
      </c>
      <c r="D931" s="61" t="s">
        <v>107</v>
      </c>
      <c r="E931" s="61" t="s">
        <v>4</v>
      </c>
    </row>
    <row r="932" spans="1:5" x14ac:dyDescent="0.25">
      <c r="A932" s="61" t="s">
        <v>106</v>
      </c>
      <c r="B932" s="61" t="s">
        <v>46</v>
      </c>
      <c r="C932" s="60">
        <v>351903.67879699997</v>
      </c>
      <c r="D932" s="61" t="s">
        <v>107</v>
      </c>
      <c r="E932" s="61" t="s">
        <v>9</v>
      </c>
    </row>
    <row r="933" spans="1:5" x14ac:dyDescent="0.25">
      <c r="A933" s="61" t="s">
        <v>106</v>
      </c>
      <c r="B933" s="61" t="s">
        <v>40</v>
      </c>
      <c r="C933" s="60">
        <v>351406.105408</v>
      </c>
      <c r="D933" s="61" t="s">
        <v>107</v>
      </c>
      <c r="E933" s="61" t="s">
        <v>4</v>
      </c>
    </row>
    <row r="934" spans="1:5" x14ac:dyDescent="0.25">
      <c r="A934" s="61" t="s">
        <v>106</v>
      </c>
      <c r="B934" s="61" t="s">
        <v>40</v>
      </c>
      <c r="C934" s="60">
        <v>351298.76735500002</v>
      </c>
      <c r="D934" s="61" t="s">
        <v>107</v>
      </c>
      <c r="E934" s="61" t="s">
        <v>13</v>
      </c>
    </row>
    <row r="935" spans="1:5" x14ac:dyDescent="0.25">
      <c r="A935" s="61" t="s">
        <v>106</v>
      </c>
      <c r="B935" s="61" t="s">
        <v>39</v>
      </c>
      <c r="C935" s="60">
        <v>351157.06971399998</v>
      </c>
      <c r="D935" s="61" t="s">
        <v>107</v>
      </c>
      <c r="E935" s="61" t="s">
        <v>5</v>
      </c>
    </row>
    <row r="936" spans="1:5" x14ac:dyDescent="0.25">
      <c r="A936" s="61" t="s">
        <v>106</v>
      </c>
      <c r="B936" s="61" t="s">
        <v>41</v>
      </c>
      <c r="C936" s="60">
        <v>349687.74432400003</v>
      </c>
      <c r="D936" s="61" t="s">
        <v>107</v>
      </c>
      <c r="E936" s="61" t="s">
        <v>4</v>
      </c>
    </row>
    <row r="937" spans="1:5" x14ac:dyDescent="0.25">
      <c r="A937" s="61" t="s">
        <v>106</v>
      </c>
      <c r="B937" s="61" t="s">
        <v>41</v>
      </c>
      <c r="C937" s="60">
        <v>348449.36879199999</v>
      </c>
      <c r="D937" s="61" t="s">
        <v>107</v>
      </c>
      <c r="E937" s="61" t="s">
        <v>5</v>
      </c>
    </row>
    <row r="938" spans="1:5" x14ac:dyDescent="0.25">
      <c r="A938" s="61" t="s">
        <v>106</v>
      </c>
      <c r="B938" s="61" t="s">
        <v>41</v>
      </c>
      <c r="C938" s="60">
        <v>343511.45591700001</v>
      </c>
      <c r="D938" s="61" t="s">
        <v>107</v>
      </c>
      <c r="E938" s="61" t="s">
        <v>4</v>
      </c>
    </row>
    <row r="939" spans="1:5" x14ac:dyDescent="0.25">
      <c r="A939" s="61" t="s">
        <v>106</v>
      </c>
      <c r="B939" s="61" t="s">
        <v>40</v>
      </c>
      <c r="C939" s="60">
        <v>343446.13277500001</v>
      </c>
      <c r="D939" s="61" t="s">
        <v>107</v>
      </c>
      <c r="E939" s="61" t="s">
        <v>4</v>
      </c>
    </row>
    <row r="940" spans="1:5" x14ac:dyDescent="0.25">
      <c r="A940" s="61" t="s">
        <v>106</v>
      </c>
      <c r="B940" s="61" t="s">
        <v>41</v>
      </c>
      <c r="C940" s="60">
        <v>343174.63897700002</v>
      </c>
      <c r="D940" s="61" t="s">
        <v>107</v>
      </c>
      <c r="E940" s="61" t="s">
        <v>4</v>
      </c>
    </row>
    <row r="941" spans="1:5" x14ac:dyDescent="0.25">
      <c r="A941" s="61" t="s">
        <v>106</v>
      </c>
      <c r="B941" s="61" t="s">
        <v>40</v>
      </c>
      <c r="C941" s="60">
        <v>342222.43679800001</v>
      </c>
      <c r="D941" s="61" t="s">
        <v>107</v>
      </c>
      <c r="E941" s="61" t="s">
        <v>5</v>
      </c>
    </row>
    <row r="942" spans="1:5" x14ac:dyDescent="0.25">
      <c r="A942" s="61" t="s">
        <v>106</v>
      </c>
      <c r="B942" s="61" t="s">
        <v>41</v>
      </c>
      <c r="C942" s="60">
        <v>342131.14876200003</v>
      </c>
      <c r="D942" s="61" t="s">
        <v>107</v>
      </c>
      <c r="E942" s="61" t="s">
        <v>4</v>
      </c>
    </row>
    <row r="943" spans="1:5" x14ac:dyDescent="0.25">
      <c r="A943" s="61" t="s">
        <v>106</v>
      </c>
      <c r="B943" s="61" t="s">
        <v>45</v>
      </c>
      <c r="C943" s="60">
        <v>341980.56150900002</v>
      </c>
      <c r="D943" s="61" t="s">
        <v>106</v>
      </c>
      <c r="E943" s="61" t="s">
        <v>11</v>
      </c>
    </row>
    <row r="944" spans="1:5" x14ac:dyDescent="0.25">
      <c r="A944" s="61" t="s">
        <v>106</v>
      </c>
      <c r="B944" s="61" t="s">
        <v>40</v>
      </c>
      <c r="C944" s="60">
        <v>340606.57178300002</v>
      </c>
      <c r="D944" s="61" t="s">
        <v>107</v>
      </c>
      <c r="E944" s="61" t="s">
        <v>4</v>
      </c>
    </row>
    <row r="945" spans="1:5" x14ac:dyDescent="0.25">
      <c r="A945" s="61" t="s">
        <v>106</v>
      </c>
      <c r="B945" s="61" t="s">
        <v>41</v>
      </c>
      <c r="C945" s="60">
        <v>340037.43203299999</v>
      </c>
      <c r="D945" s="61" t="s">
        <v>107</v>
      </c>
      <c r="E945" s="61" t="s">
        <v>4</v>
      </c>
    </row>
    <row r="946" spans="1:5" x14ac:dyDescent="0.25">
      <c r="A946" s="61" t="s">
        <v>106</v>
      </c>
      <c r="B946" s="61" t="s">
        <v>41</v>
      </c>
      <c r="C946" s="60">
        <v>339059.08379599999</v>
      </c>
      <c r="D946" s="61" t="s">
        <v>107</v>
      </c>
      <c r="E946" s="61" t="s">
        <v>4</v>
      </c>
    </row>
    <row r="947" spans="1:5" x14ac:dyDescent="0.25">
      <c r="A947" s="61" t="s">
        <v>106</v>
      </c>
      <c r="B947" s="61" t="s">
        <v>39</v>
      </c>
      <c r="C947" s="60">
        <v>338341.90670699999</v>
      </c>
      <c r="D947" s="61" t="s">
        <v>107</v>
      </c>
      <c r="E947" s="61" t="s">
        <v>5</v>
      </c>
    </row>
    <row r="948" spans="1:5" x14ac:dyDescent="0.25">
      <c r="A948" s="61" t="s">
        <v>106</v>
      </c>
      <c r="B948" s="61" t="s">
        <v>44</v>
      </c>
      <c r="C948" s="60">
        <v>338295.34581500001</v>
      </c>
      <c r="D948" s="61" t="s">
        <v>107</v>
      </c>
      <c r="E948" s="61" t="s">
        <v>4</v>
      </c>
    </row>
    <row r="949" spans="1:5" x14ac:dyDescent="0.25">
      <c r="A949" s="61" t="s">
        <v>106</v>
      </c>
      <c r="B949" s="61" t="s">
        <v>41</v>
      </c>
      <c r="C949" s="60">
        <v>337571.22215799999</v>
      </c>
      <c r="D949" s="61" t="s">
        <v>107</v>
      </c>
      <c r="E949" s="61" t="s">
        <v>5</v>
      </c>
    </row>
    <row r="950" spans="1:5" x14ac:dyDescent="0.25">
      <c r="A950" s="61" t="s">
        <v>106</v>
      </c>
      <c r="B950" s="61" t="s">
        <v>44</v>
      </c>
      <c r="C950" s="60">
        <v>337060.91412700003</v>
      </c>
      <c r="D950" s="61" t="s">
        <v>106</v>
      </c>
      <c r="E950" s="61" t="s">
        <v>10</v>
      </c>
    </row>
    <row r="951" spans="1:5" x14ac:dyDescent="0.25">
      <c r="A951" s="61" t="s">
        <v>106</v>
      </c>
      <c r="B951" s="61" t="s">
        <v>42</v>
      </c>
      <c r="C951" s="60">
        <v>336810.188639</v>
      </c>
      <c r="D951" s="61" t="s">
        <v>107</v>
      </c>
      <c r="E951" s="61" t="s">
        <v>4</v>
      </c>
    </row>
    <row r="952" spans="1:5" x14ac:dyDescent="0.25">
      <c r="A952" s="61" t="s">
        <v>106</v>
      </c>
      <c r="B952" s="61" t="s">
        <v>45</v>
      </c>
      <c r="C952" s="60">
        <v>333054.36158800003</v>
      </c>
      <c r="D952" s="61" t="s">
        <v>106</v>
      </c>
      <c r="E952" s="61" t="s">
        <v>5</v>
      </c>
    </row>
    <row r="953" spans="1:5" x14ac:dyDescent="0.25">
      <c r="A953" s="61" t="s">
        <v>106</v>
      </c>
      <c r="B953" s="61" t="s">
        <v>44</v>
      </c>
      <c r="C953" s="60">
        <v>330611.70883199997</v>
      </c>
      <c r="D953" s="61" t="s">
        <v>107</v>
      </c>
      <c r="E953" s="61" t="s">
        <v>5</v>
      </c>
    </row>
    <row r="954" spans="1:5" x14ac:dyDescent="0.25">
      <c r="A954" s="61" t="s">
        <v>106</v>
      </c>
      <c r="B954" s="61" t="s">
        <v>47</v>
      </c>
      <c r="C954" s="60">
        <v>329786.28074900003</v>
      </c>
      <c r="D954" s="61" t="s">
        <v>106</v>
      </c>
      <c r="E954" s="61" t="s">
        <v>6</v>
      </c>
    </row>
    <row r="955" spans="1:5" x14ac:dyDescent="0.25">
      <c r="A955" s="61" t="s">
        <v>106</v>
      </c>
      <c r="B955" s="61" t="s">
        <v>46</v>
      </c>
      <c r="C955" s="60">
        <v>329376.84163899999</v>
      </c>
      <c r="D955" s="61" t="s">
        <v>107</v>
      </c>
      <c r="E955" s="61" t="s">
        <v>6</v>
      </c>
    </row>
    <row r="956" spans="1:5" x14ac:dyDescent="0.25">
      <c r="A956" s="61" t="s">
        <v>106</v>
      </c>
      <c r="B956" s="61" t="s">
        <v>41</v>
      </c>
      <c r="C956" s="60">
        <v>328749.04939399997</v>
      </c>
      <c r="D956" s="61" t="s">
        <v>107</v>
      </c>
      <c r="E956" s="61" t="s">
        <v>4</v>
      </c>
    </row>
    <row r="957" spans="1:5" x14ac:dyDescent="0.25">
      <c r="A957" s="61" t="s">
        <v>106</v>
      </c>
      <c r="B957" s="61" t="s">
        <v>47</v>
      </c>
      <c r="C957" s="60">
        <v>328568.50505600002</v>
      </c>
      <c r="D957" s="61" t="s">
        <v>106</v>
      </c>
      <c r="E957" s="61" t="s">
        <v>4</v>
      </c>
    </row>
    <row r="958" spans="1:5" x14ac:dyDescent="0.25">
      <c r="A958" s="61" t="s">
        <v>106</v>
      </c>
      <c r="B958" s="61" t="s">
        <v>39</v>
      </c>
      <c r="C958" s="60">
        <v>328209.43688599998</v>
      </c>
      <c r="D958" s="61" t="s">
        <v>107</v>
      </c>
      <c r="E958" s="61" t="s">
        <v>5</v>
      </c>
    </row>
    <row r="959" spans="1:5" x14ac:dyDescent="0.25">
      <c r="A959" s="61" t="s">
        <v>106</v>
      </c>
      <c r="B959" s="61" t="s">
        <v>40</v>
      </c>
      <c r="C959" s="60">
        <v>328015.74603099999</v>
      </c>
      <c r="D959" s="61" t="s">
        <v>107</v>
      </c>
      <c r="E959" s="61" t="s">
        <v>2</v>
      </c>
    </row>
    <row r="960" spans="1:5" x14ac:dyDescent="0.25">
      <c r="A960" s="61" t="s">
        <v>106</v>
      </c>
      <c r="B960" s="61" t="s">
        <v>40</v>
      </c>
      <c r="C960" s="60">
        <v>327335.25223400001</v>
      </c>
      <c r="D960" s="61" t="s">
        <v>107</v>
      </c>
      <c r="E960" s="61" t="s">
        <v>4</v>
      </c>
    </row>
    <row r="961" spans="1:5" x14ac:dyDescent="0.25">
      <c r="A961" s="61" t="s">
        <v>106</v>
      </c>
      <c r="B961" s="61" t="s">
        <v>41</v>
      </c>
      <c r="C961" s="60">
        <v>326629.65132100001</v>
      </c>
      <c r="D961" s="61" t="s">
        <v>107</v>
      </c>
      <c r="E961" s="61" t="s">
        <v>4</v>
      </c>
    </row>
    <row r="962" spans="1:5" x14ac:dyDescent="0.25">
      <c r="A962" s="61" t="s">
        <v>106</v>
      </c>
      <c r="B962" s="61" t="s">
        <v>47</v>
      </c>
      <c r="C962" s="60">
        <v>325162.26443099999</v>
      </c>
      <c r="D962" s="61" t="s">
        <v>106</v>
      </c>
      <c r="E962" s="61" t="s">
        <v>4</v>
      </c>
    </row>
    <row r="963" spans="1:5" x14ac:dyDescent="0.25">
      <c r="A963" s="61" t="s">
        <v>106</v>
      </c>
      <c r="B963" s="61" t="s">
        <v>40</v>
      </c>
      <c r="C963" s="60">
        <v>325018.03759700002</v>
      </c>
      <c r="D963" s="61" t="s">
        <v>107</v>
      </c>
      <c r="E963" s="61" t="s">
        <v>5</v>
      </c>
    </row>
    <row r="964" spans="1:5" x14ac:dyDescent="0.25">
      <c r="A964" s="61" t="s">
        <v>106</v>
      </c>
      <c r="B964" s="61" t="s">
        <v>47</v>
      </c>
      <c r="C964" s="60">
        <v>324753.08613200003</v>
      </c>
      <c r="D964" s="61" t="s">
        <v>106</v>
      </c>
      <c r="E964" s="61" t="s">
        <v>2</v>
      </c>
    </row>
    <row r="965" spans="1:5" x14ac:dyDescent="0.25">
      <c r="A965" s="61" t="s">
        <v>106</v>
      </c>
      <c r="B965" s="61" t="s">
        <v>42</v>
      </c>
      <c r="C965" s="60">
        <v>324653.23923599999</v>
      </c>
      <c r="D965" s="61" t="s">
        <v>107</v>
      </c>
      <c r="E965" s="61" t="s">
        <v>4</v>
      </c>
    </row>
    <row r="966" spans="1:5" x14ac:dyDescent="0.25">
      <c r="A966" s="61" t="s">
        <v>106</v>
      </c>
      <c r="B966" s="61" t="s">
        <v>42</v>
      </c>
      <c r="C966" s="60">
        <v>323603.84895399999</v>
      </c>
      <c r="D966" s="61" t="s">
        <v>107</v>
      </c>
      <c r="E966" s="61" t="s">
        <v>5</v>
      </c>
    </row>
    <row r="967" spans="1:5" x14ac:dyDescent="0.25">
      <c r="A967" s="61" t="s">
        <v>106</v>
      </c>
      <c r="B967" s="61" t="s">
        <v>40</v>
      </c>
      <c r="C967" s="60">
        <v>323398.62</v>
      </c>
      <c r="D967" s="61" t="s">
        <v>107</v>
      </c>
      <c r="E967" s="61" t="s">
        <v>5</v>
      </c>
    </row>
    <row r="968" spans="1:5" x14ac:dyDescent="0.25">
      <c r="A968" s="61" t="s">
        <v>106</v>
      </c>
      <c r="B968" s="61" t="s">
        <v>41</v>
      </c>
      <c r="C968" s="60">
        <v>323394.93679399998</v>
      </c>
      <c r="D968" s="61" t="s">
        <v>107</v>
      </c>
      <c r="E968" s="61" t="s">
        <v>4</v>
      </c>
    </row>
    <row r="969" spans="1:5" x14ac:dyDescent="0.25">
      <c r="A969" s="61" t="s">
        <v>106</v>
      </c>
      <c r="B969" s="61" t="s">
        <v>44</v>
      </c>
      <c r="C969" s="60">
        <v>323028.56630000001</v>
      </c>
      <c r="D969" s="61" t="s">
        <v>107</v>
      </c>
      <c r="E969" s="61" t="s">
        <v>4</v>
      </c>
    </row>
    <row r="970" spans="1:5" x14ac:dyDescent="0.25">
      <c r="A970" s="61" t="s">
        <v>106</v>
      </c>
      <c r="B970" s="61" t="s">
        <v>42</v>
      </c>
      <c r="C970" s="60">
        <v>322894.59079799999</v>
      </c>
      <c r="D970" s="61" t="s">
        <v>107</v>
      </c>
      <c r="E970" s="61" t="s">
        <v>9</v>
      </c>
    </row>
    <row r="971" spans="1:5" x14ac:dyDescent="0.25">
      <c r="A971" s="61" t="s">
        <v>106</v>
      </c>
      <c r="B971" s="61" t="s">
        <v>41</v>
      </c>
      <c r="C971" s="60">
        <v>320654.993265</v>
      </c>
      <c r="D971" s="61" t="s">
        <v>107</v>
      </c>
      <c r="E971" s="61" t="s">
        <v>5</v>
      </c>
    </row>
    <row r="972" spans="1:5" x14ac:dyDescent="0.25">
      <c r="A972" s="61" t="s">
        <v>106</v>
      </c>
      <c r="B972" s="61" t="s">
        <v>47</v>
      </c>
      <c r="C972" s="60">
        <v>320611.84450599999</v>
      </c>
      <c r="D972" s="61" t="s">
        <v>106</v>
      </c>
      <c r="E972" s="61" t="s">
        <v>4</v>
      </c>
    </row>
    <row r="973" spans="1:5" x14ac:dyDescent="0.25">
      <c r="A973" s="61" t="s">
        <v>106</v>
      </c>
      <c r="B973" s="61" t="s">
        <v>41</v>
      </c>
      <c r="C973" s="60">
        <v>320426.39302900003</v>
      </c>
      <c r="D973" s="61" t="s">
        <v>107</v>
      </c>
      <c r="E973" s="61" t="s">
        <v>4</v>
      </c>
    </row>
    <row r="974" spans="1:5" x14ac:dyDescent="0.25">
      <c r="A974" s="61" t="s">
        <v>106</v>
      </c>
      <c r="B974" s="61" t="s">
        <v>43</v>
      </c>
      <c r="C974" s="60">
        <v>318932.12853400002</v>
      </c>
      <c r="D974" s="61" t="s">
        <v>107</v>
      </c>
      <c r="E974" s="61" t="s">
        <v>14</v>
      </c>
    </row>
    <row r="975" spans="1:5" x14ac:dyDescent="0.25">
      <c r="A975" s="61" t="s">
        <v>106</v>
      </c>
      <c r="B975" s="61" t="s">
        <v>41</v>
      </c>
      <c r="C975" s="60">
        <v>318525.71528200002</v>
      </c>
      <c r="D975" s="61" t="s">
        <v>107</v>
      </c>
      <c r="E975" s="61" t="s">
        <v>4</v>
      </c>
    </row>
    <row r="976" spans="1:5" x14ac:dyDescent="0.25">
      <c r="A976" s="61" t="s">
        <v>106</v>
      </c>
      <c r="B976" s="61" t="s">
        <v>44</v>
      </c>
      <c r="C976" s="60">
        <v>318488.19391099998</v>
      </c>
      <c r="D976" s="61" t="s">
        <v>107</v>
      </c>
      <c r="E976" s="61" t="s">
        <v>6</v>
      </c>
    </row>
    <row r="977" spans="1:5" x14ac:dyDescent="0.25">
      <c r="A977" s="61" t="s">
        <v>106</v>
      </c>
      <c r="B977" s="61" t="s">
        <v>40</v>
      </c>
      <c r="C977" s="60">
        <v>317268.52623600001</v>
      </c>
      <c r="D977" s="61" t="s">
        <v>107</v>
      </c>
      <c r="E977" s="61" t="s">
        <v>4</v>
      </c>
    </row>
    <row r="978" spans="1:5" x14ac:dyDescent="0.25">
      <c r="A978" s="61" t="s">
        <v>106</v>
      </c>
      <c r="B978" s="61" t="s">
        <v>47</v>
      </c>
      <c r="C978" s="60">
        <v>315999.02851600002</v>
      </c>
      <c r="D978" s="61" t="s">
        <v>106</v>
      </c>
      <c r="E978" s="61" t="s">
        <v>8</v>
      </c>
    </row>
    <row r="979" spans="1:5" x14ac:dyDescent="0.25">
      <c r="A979" s="61" t="s">
        <v>106</v>
      </c>
      <c r="B979" s="61" t="s">
        <v>42</v>
      </c>
      <c r="C979" s="60">
        <v>315712.94519499998</v>
      </c>
      <c r="D979" s="61" t="s">
        <v>107</v>
      </c>
      <c r="E979" s="61" t="s">
        <v>4</v>
      </c>
    </row>
    <row r="980" spans="1:5" x14ac:dyDescent="0.25">
      <c r="A980" s="61" t="s">
        <v>106</v>
      </c>
      <c r="B980" s="61" t="s">
        <v>46</v>
      </c>
      <c r="C980" s="60">
        <v>315330.41262000002</v>
      </c>
      <c r="D980" s="61" t="s">
        <v>107</v>
      </c>
      <c r="E980" s="61" t="s">
        <v>6</v>
      </c>
    </row>
    <row r="981" spans="1:5" x14ac:dyDescent="0.25">
      <c r="A981" s="61" t="s">
        <v>106</v>
      </c>
      <c r="B981" s="61" t="s">
        <v>47</v>
      </c>
      <c r="C981" s="60">
        <v>315207.81744900002</v>
      </c>
      <c r="D981" s="61" t="s">
        <v>107</v>
      </c>
      <c r="E981" s="61" t="s">
        <v>12</v>
      </c>
    </row>
    <row r="982" spans="1:5" x14ac:dyDescent="0.25">
      <c r="A982" s="61" t="s">
        <v>106</v>
      </c>
      <c r="B982" s="61" t="s">
        <v>42</v>
      </c>
      <c r="C982" s="60">
        <v>314784.63795599999</v>
      </c>
      <c r="D982" s="61" t="s">
        <v>106</v>
      </c>
      <c r="E982" s="61" t="s">
        <v>14</v>
      </c>
    </row>
    <row r="983" spans="1:5" x14ac:dyDescent="0.25">
      <c r="A983" s="61" t="s">
        <v>106</v>
      </c>
      <c r="B983" s="61" t="s">
        <v>47</v>
      </c>
      <c r="C983" s="60">
        <v>314351.083178</v>
      </c>
      <c r="D983" s="61" t="s">
        <v>106</v>
      </c>
      <c r="E983" s="61" t="s">
        <v>1</v>
      </c>
    </row>
    <row r="984" spans="1:5" x14ac:dyDescent="0.25">
      <c r="A984" s="61" t="s">
        <v>106</v>
      </c>
      <c r="B984" s="61" t="s">
        <v>39</v>
      </c>
      <c r="C984" s="60">
        <v>313599.49397200003</v>
      </c>
      <c r="D984" s="61" t="s">
        <v>107</v>
      </c>
      <c r="E984" s="61" t="s">
        <v>5</v>
      </c>
    </row>
    <row r="985" spans="1:5" x14ac:dyDescent="0.25">
      <c r="A985" s="61" t="s">
        <v>106</v>
      </c>
      <c r="B985" s="61" t="s">
        <v>42</v>
      </c>
      <c r="C985" s="60">
        <v>313549.069724</v>
      </c>
      <c r="D985" s="61" t="s">
        <v>107</v>
      </c>
      <c r="E985" s="61" t="s">
        <v>6</v>
      </c>
    </row>
    <row r="986" spans="1:5" x14ac:dyDescent="0.25">
      <c r="A986" s="61" t="s">
        <v>106</v>
      </c>
      <c r="B986" s="61" t="s">
        <v>39</v>
      </c>
      <c r="C986" s="60">
        <v>312895.45816099999</v>
      </c>
      <c r="D986" s="61" t="s">
        <v>107</v>
      </c>
      <c r="E986" s="61" t="s">
        <v>4</v>
      </c>
    </row>
    <row r="987" spans="1:5" x14ac:dyDescent="0.25">
      <c r="A987" s="61" t="s">
        <v>106</v>
      </c>
      <c r="B987" s="61" t="s">
        <v>41</v>
      </c>
      <c r="C987" s="60">
        <v>312449.77895499999</v>
      </c>
      <c r="D987" s="61" t="s">
        <v>107</v>
      </c>
      <c r="E987" s="61" t="s">
        <v>4</v>
      </c>
    </row>
    <row r="988" spans="1:5" x14ac:dyDescent="0.25">
      <c r="A988" s="61" t="s">
        <v>106</v>
      </c>
      <c r="B988" s="61" t="s">
        <v>39</v>
      </c>
      <c r="C988" s="60">
        <v>312381.61625800002</v>
      </c>
      <c r="D988" s="61" t="s">
        <v>107</v>
      </c>
      <c r="E988" s="61" t="s">
        <v>6</v>
      </c>
    </row>
    <row r="989" spans="1:5" x14ac:dyDescent="0.25">
      <c r="A989" s="61" t="s">
        <v>106</v>
      </c>
      <c r="B989" s="61" t="s">
        <v>44</v>
      </c>
      <c r="C989" s="60">
        <v>311163.26834900002</v>
      </c>
      <c r="D989" s="61" t="s">
        <v>107</v>
      </c>
      <c r="E989" s="61" t="s">
        <v>11</v>
      </c>
    </row>
    <row r="990" spans="1:5" x14ac:dyDescent="0.25">
      <c r="A990" s="61" t="s">
        <v>106</v>
      </c>
      <c r="B990" s="61" t="s">
        <v>47</v>
      </c>
      <c r="C990" s="60">
        <v>308740.16609000001</v>
      </c>
      <c r="D990" s="61" t="s">
        <v>106</v>
      </c>
      <c r="E990" s="61" t="s">
        <v>9</v>
      </c>
    </row>
    <row r="991" spans="1:5" x14ac:dyDescent="0.25">
      <c r="A991" s="61" t="s">
        <v>106</v>
      </c>
      <c r="B991" s="61" t="s">
        <v>39</v>
      </c>
      <c r="C991" s="60">
        <v>308039.97223399999</v>
      </c>
      <c r="D991" s="61" t="s">
        <v>107</v>
      </c>
      <c r="E991" s="61" t="s">
        <v>10</v>
      </c>
    </row>
    <row r="992" spans="1:5" x14ac:dyDescent="0.25">
      <c r="A992" s="61" t="s">
        <v>106</v>
      </c>
      <c r="B992" s="61" t="s">
        <v>40</v>
      </c>
      <c r="C992" s="60">
        <v>307974.75381299999</v>
      </c>
      <c r="D992" s="61" t="s">
        <v>106</v>
      </c>
      <c r="E992" s="61" t="s">
        <v>15</v>
      </c>
    </row>
    <row r="993" spans="1:5" x14ac:dyDescent="0.25">
      <c r="A993" s="61" t="s">
        <v>106</v>
      </c>
      <c r="B993" s="61" t="s">
        <v>39</v>
      </c>
      <c r="C993" s="60">
        <v>307511.573883</v>
      </c>
      <c r="D993" s="61" t="s">
        <v>107</v>
      </c>
      <c r="E993" s="61" t="s">
        <v>5</v>
      </c>
    </row>
    <row r="994" spans="1:5" x14ac:dyDescent="0.25">
      <c r="A994" s="61" t="s">
        <v>106</v>
      </c>
      <c r="B994" s="61" t="s">
        <v>40</v>
      </c>
      <c r="C994" s="60">
        <v>306844.592626</v>
      </c>
      <c r="D994" s="61" t="s">
        <v>107</v>
      </c>
      <c r="E994" s="61" t="s">
        <v>4</v>
      </c>
    </row>
    <row r="995" spans="1:5" x14ac:dyDescent="0.25">
      <c r="A995" s="61" t="s">
        <v>106</v>
      </c>
      <c r="B995" s="61" t="s">
        <v>41</v>
      </c>
      <c r="C995" s="60">
        <v>306422.59924200003</v>
      </c>
      <c r="D995" s="61" t="s">
        <v>107</v>
      </c>
      <c r="E995" s="61" t="s">
        <v>11</v>
      </c>
    </row>
    <row r="996" spans="1:5" x14ac:dyDescent="0.25">
      <c r="A996" s="61" t="s">
        <v>106</v>
      </c>
      <c r="B996" s="61" t="s">
        <v>47</v>
      </c>
      <c r="C996" s="60">
        <v>306327.07691200002</v>
      </c>
      <c r="D996" s="61" t="s">
        <v>106</v>
      </c>
      <c r="E996" s="61" t="s">
        <v>1</v>
      </c>
    </row>
    <row r="997" spans="1:5" x14ac:dyDescent="0.25">
      <c r="A997" s="61" t="s">
        <v>106</v>
      </c>
      <c r="B997" s="61" t="s">
        <v>42</v>
      </c>
      <c r="C997" s="60">
        <v>306040.085012</v>
      </c>
      <c r="D997" s="61" t="s">
        <v>107</v>
      </c>
      <c r="E997" s="61" t="s">
        <v>14</v>
      </c>
    </row>
    <row r="998" spans="1:5" x14ac:dyDescent="0.25">
      <c r="A998" s="61" t="s">
        <v>106</v>
      </c>
      <c r="B998" s="61" t="s">
        <v>47</v>
      </c>
      <c r="C998" s="60">
        <v>306013.70009699999</v>
      </c>
      <c r="D998" s="61" t="s">
        <v>106</v>
      </c>
      <c r="E998" s="61" t="s">
        <v>4</v>
      </c>
    </row>
    <row r="999" spans="1:5" x14ac:dyDescent="0.25">
      <c r="A999" s="61" t="s">
        <v>106</v>
      </c>
      <c r="B999" s="61" t="s">
        <v>39</v>
      </c>
      <c r="C999" s="60">
        <v>305929.43341300002</v>
      </c>
      <c r="D999" s="61" t="s">
        <v>107</v>
      </c>
      <c r="E999" s="61" t="s">
        <v>14</v>
      </c>
    </row>
    <row r="1000" spans="1:5" x14ac:dyDescent="0.25">
      <c r="A1000" s="61" t="s">
        <v>106</v>
      </c>
      <c r="B1000" s="61" t="s">
        <v>44</v>
      </c>
      <c r="C1000" s="60">
        <v>305869.00373400003</v>
      </c>
      <c r="D1000" s="61" t="s">
        <v>107</v>
      </c>
      <c r="E1000" s="61" t="s">
        <v>14</v>
      </c>
    </row>
    <row r="1001" spans="1:5" x14ac:dyDescent="0.25">
      <c r="A1001" s="61" t="s">
        <v>106</v>
      </c>
      <c r="B1001" s="61" t="s">
        <v>40</v>
      </c>
      <c r="C1001" s="60">
        <v>303915.52450900001</v>
      </c>
      <c r="D1001" s="61" t="s">
        <v>107</v>
      </c>
      <c r="E1001" s="61" t="s">
        <v>4</v>
      </c>
    </row>
    <row r="1002" spans="1:5" x14ac:dyDescent="0.25">
      <c r="A1002" s="61" t="s">
        <v>106</v>
      </c>
      <c r="B1002" s="61" t="s">
        <v>39</v>
      </c>
      <c r="C1002" s="60">
        <v>302611.80669499998</v>
      </c>
      <c r="D1002" s="61" t="s">
        <v>107</v>
      </c>
      <c r="E1002" s="61" t="s">
        <v>11</v>
      </c>
    </row>
    <row r="1003" spans="1:5" x14ac:dyDescent="0.25">
      <c r="A1003" s="61" t="s">
        <v>106</v>
      </c>
      <c r="B1003" s="61" t="s">
        <v>41</v>
      </c>
      <c r="C1003" s="60">
        <v>301870.39239499997</v>
      </c>
      <c r="D1003" s="61" t="s">
        <v>107</v>
      </c>
      <c r="E1003" s="61" t="s">
        <v>5</v>
      </c>
    </row>
    <row r="1004" spans="1:5" x14ac:dyDescent="0.25">
      <c r="A1004" s="61" t="s">
        <v>106</v>
      </c>
      <c r="B1004" s="61" t="s">
        <v>47</v>
      </c>
      <c r="C1004" s="60">
        <v>301230.81264299998</v>
      </c>
      <c r="D1004" s="61" t="s">
        <v>106</v>
      </c>
      <c r="E1004" s="61" t="s">
        <v>15</v>
      </c>
    </row>
    <row r="1005" spans="1:5" x14ac:dyDescent="0.25">
      <c r="A1005" s="61" t="s">
        <v>106</v>
      </c>
      <c r="B1005" s="61" t="s">
        <v>41</v>
      </c>
      <c r="C1005" s="60">
        <v>300567.68848499999</v>
      </c>
      <c r="D1005" s="61" t="s">
        <v>107</v>
      </c>
      <c r="E1005" s="61" t="s">
        <v>4</v>
      </c>
    </row>
    <row r="1006" spans="1:5" x14ac:dyDescent="0.25">
      <c r="A1006" s="61" t="s">
        <v>106</v>
      </c>
      <c r="B1006" s="61" t="s">
        <v>39</v>
      </c>
      <c r="C1006" s="60">
        <v>300046.32414500002</v>
      </c>
      <c r="D1006" s="61" t="s">
        <v>107</v>
      </c>
      <c r="E1006" s="61" t="s">
        <v>5</v>
      </c>
    </row>
    <row r="1007" spans="1:5" x14ac:dyDescent="0.25">
      <c r="A1007" s="61" t="s">
        <v>106</v>
      </c>
      <c r="B1007" s="61" t="s">
        <v>42</v>
      </c>
      <c r="C1007" s="60">
        <v>298613.642444</v>
      </c>
      <c r="D1007" s="61" t="s">
        <v>107</v>
      </c>
      <c r="E1007" s="61" t="s">
        <v>4</v>
      </c>
    </row>
    <row r="1008" spans="1:5" x14ac:dyDescent="0.25">
      <c r="A1008" s="61" t="s">
        <v>106</v>
      </c>
      <c r="B1008" s="61" t="s">
        <v>39</v>
      </c>
      <c r="C1008" s="60">
        <v>298429.85307499999</v>
      </c>
      <c r="D1008" s="61" t="s">
        <v>107</v>
      </c>
      <c r="E1008" s="61" t="s">
        <v>2</v>
      </c>
    </row>
    <row r="1009" spans="1:5" x14ac:dyDescent="0.25">
      <c r="A1009" s="61" t="s">
        <v>106</v>
      </c>
      <c r="B1009" s="61" t="s">
        <v>41</v>
      </c>
      <c r="C1009" s="60">
        <v>297790.43028899998</v>
      </c>
      <c r="D1009" s="61" t="s">
        <v>107</v>
      </c>
      <c r="E1009" s="61" t="s">
        <v>5</v>
      </c>
    </row>
    <row r="1010" spans="1:5" x14ac:dyDescent="0.25">
      <c r="A1010" s="61" t="s">
        <v>106</v>
      </c>
      <c r="B1010" s="61" t="s">
        <v>44</v>
      </c>
      <c r="C1010" s="60">
        <v>297552.76055599999</v>
      </c>
      <c r="D1010" s="61" t="s">
        <v>107</v>
      </c>
      <c r="E1010" s="61" t="s">
        <v>5</v>
      </c>
    </row>
    <row r="1011" spans="1:5" x14ac:dyDescent="0.25">
      <c r="A1011" s="61" t="s">
        <v>106</v>
      </c>
      <c r="B1011" s="61" t="s">
        <v>41</v>
      </c>
      <c r="C1011" s="60">
        <v>295949.27892000001</v>
      </c>
      <c r="D1011" s="61" t="s">
        <v>107</v>
      </c>
      <c r="E1011" s="61" t="s">
        <v>4</v>
      </c>
    </row>
    <row r="1012" spans="1:5" x14ac:dyDescent="0.25">
      <c r="A1012" s="61" t="s">
        <v>106</v>
      </c>
      <c r="B1012" s="61" t="s">
        <v>40</v>
      </c>
      <c r="C1012" s="60">
        <v>295080.59917</v>
      </c>
      <c r="D1012" s="61" t="s">
        <v>107</v>
      </c>
      <c r="E1012" s="61" t="s">
        <v>1</v>
      </c>
    </row>
    <row r="1013" spans="1:5" x14ac:dyDescent="0.25">
      <c r="A1013" s="61" t="s">
        <v>106</v>
      </c>
      <c r="B1013" s="61" t="s">
        <v>44</v>
      </c>
      <c r="C1013" s="60">
        <v>294624.94280999998</v>
      </c>
      <c r="D1013" s="61" t="s">
        <v>107</v>
      </c>
      <c r="E1013" s="61" t="s">
        <v>10</v>
      </c>
    </row>
    <row r="1014" spans="1:5" x14ac:dyDescent="0.25">
      <c r="A1014" s="61" t="s">
        <v>106</v>
      </c>
      <c r="B1014" s="61" t="s">
        <v>47</v>
      </c>
      <c r="C1014" s="60">
        <v>293317.281479</v>
      </c>
      <c r="D1014" s="61" t="s">
        <v>107</v>
      </c>
      <c r="E1014" s="61" t="s">
        <v>8</v>
      </c>
    </row>
    <row r="1015" spans="1:5" x14ac:dyDescent="0.25">
      <c r="A1015" s="61" t="s">
        <v>106</v>
      </c>
      <c r="B1015" s="61" t="s">
        <v>41</v>
      </c>
      <c r="C1015" s="60">
        <v>292972.133906</v>
      </c>
      <c r="D1015" s="61" t="s">
        <v>107</v>
      </c>
      <c r="E1015" s="61" t="s">
        <v>4</v>
      </c>
    </row>
    <row r="1016" spans="1:5" x14ac:dyDescent="0.25">
      <c r="A1016" s="61" t="s">
        <v>106</v>
      </c>
      <c r="B1016" s="61" t="s">
        <v>39</v>
      </c>
      <c r="C1016" s="60">
        <v>291504.53635100002</v>
      </c>
      <c r="D1016" s="61" t="s">
        <v>107</v>
      </c>
      <c r="E1016" s="61" t="s">
        <v>12</v>
      </c>
    </row>
    <row r="1017" spans="1:5" x14ac:dyDescent="0.25">
      <c r="A1017" s="61" t="s">
        <v>106</v>
      </c>
      <c r="B1017" s="61" t="s">
        <v>40</v>
      </c>
      <c r="C1017" s="60">
        <v>289753.124151</v>
      </c>
      <c r="D1017" s="61" t="s">
        <v>107</v>
      </c>
      <c r="E1017" s="61" t="s">
        <v>5</v>
      </c>
    </row>
    <row r="1018" spans="1:5" x14ac:dyDescent="0.25">
      <c r="A1018" s="61" t="s">
        <v>106</v>
      </c>
      <c r="B1018" s="61" t="s">
        <v>44</v>
      </c>
      <c r="C1018" s="60">
        <v>289021.832857</v>
      </c>
      <c r="D1018" s="61" t="s">
        <v>107</v>
      </c>
      <c r="E1018" s="61" t="s">
        <v>14</v>
      </c>
    </row>
    <row r="1019" spans="1:5" x14ac:dyDescent="0.25">
      <c r="A1019" s="61" t="s">
        <v>106</v>
      </c>
      <c r="B1019" s="61" t="s">
        <v>44</v>
      </c>
      <c r="C1019" s="60">
        <v>288342.22266500001</v>
      </c>
      <c r="D1019" s="61" t="s">
        <v>107</v>
      </c>
      <c r="E1019" s="61" t="s">
        <v>14</v>
      </c>
    </row>
    <row r="1020" spans="1:5" x14ac:dyDescent="0.25">
      <c r="A1020" s="61" t="s">
        <v>106</v>
      </c>
      <c r="B1020" s="61" t="s">
        <v>39</v>
      </c>
      <c r="C1020" s="60">
        <v>287661.440367</v>
      </c>
      <c r="D1020" s="61" t="s">
        <v>107</v>
      </c>
      <c r="E1020" s="61" t="s">
        <v>1</v>
      </c>
    </row>
    <row r="1021" spans="1:5" x14ac:dyDescent="0.25">
      <c r="A1021" s="61" t="s">
        <v>106</v>
      </c>
      <c r="B1021" s="61" t="s">
        <v>39</v>
      </c>
      <c r="C1021" s="60">
        <v>287343.57732699998</v>
      </c>
      <c r="D1021" s="61" t="s">
        <v>107</v>
      </c>
      <c r="E1021" s="61" t="s">
        <v>5</v>
      </c>
    </row>
    <row r="1022" spans="1:5" x14ac:dyDescent="0.25">
      <c r="A1022" s="61" t="s">
        <v>106</v>
      </c>
      <c r="B1022" s="61" t="s">
        <v>47</v>
      </c>
      <c r="C1022" s="60">
        <v>287333.51681599999</v>
      </c>
      <c r="D1022" s="61" t="s">
        <v>107</v>
      </c>
      <c r="E1022" s="61" t="s">
        <v>4</v>
      </c>
    </row>
    <row r="1023" spans="1:5" x14ac:dyDescent="0.25">
      <c r="A1023" s="61" t="s">
        <v>106</v>
      </c>
      <c r="B1023" s="61" t="s">
        <v>40</v>
      </c>
      <c r="C1023" s="60">
        <v>285943.50326799997</v>
      </c>
      <c r="D1023" s="61" t="s">
        <v>107</v>
      </c>
      <c r="E1023" s="61" t="s">
        <v>5</v>
      </c>
    </row>
    <row r="1024" spans="1:5" x14ac:dyDescent="0.25">
      <c r="A1024" s="61" t="s">
        <v>106</v>
      </c>
      <c r="B1024" s="61" t="s">
        <v>47</v>
      </c>
      <c r="C1024" s="60">
        <v>285162.73593700002</v>
      </c>
      <c r="D1024" s="61" t="s">
        <v>106</v>
      </c>
      <c r="E1024" s="61" t="s">
        <v>4</v>
      </c>
    </row>
    <row r="1025" spans="1:5" x14ac:dyDescent="0.25">
      <c r="A1025" s="61" t="s">
        <v>106</v>
      </c>
      <c r="B1025" s="61" t="s">
        <v>44</v>
      </c>
      <c r="C1025" s="60">
        <v>283352.34120199998</v>
      </c>
      <c r="D1025" s="61" t="s">
        <v>107</v>
      </c>
      <c r="E1025" s="61" t="s">
        <v>14</v>
      </c>
    </row>
    <row r="1026" spans="1:5" x14ac:dyDescent="0.25">
      <c r="A1026" s="61" t="s">
        <v>106</v>
      </c>
      <c r="B1026" s="61" t="s">
        <v>41</v>
      </c>
      <c r="C1026" s="60">
        <v>283294.69113799999</v>
      </c>
      <c r="D1026" s="61" t="s">
        <v>107</v>
      </c>
      <c r="E1026" s="61" t="s">
        <v>14</v>
      </c>
    </row>
    <row r="1027" spans="1:5" x14ac:dyDescent="0.25">
      <c r="A1027" s="61" t="s">
        <v>106</v>
      </c>
      <c r="B1027" s="61" t="s">
        <v>41</v>
      </c>
      <c r="C1027" s="60">
        <v>283060.72496100003</v>
      </c>
      <c r="D1027" s="61" t="s">
        <v>107</v>
      </c>
      <c r="E1027" s="61" t="s">
        <v>4</v>
      </c>
    </row>
    <row r="1028" spans="1:5" x14ac:dyDescent="0.25">
      <c r="A1028" s="61" t="s">
        <v>106</v>
      </c>
      <c r="B1028" s="61" t="s">
        <v>40</v>
      </c>
      <c r="C1028" s="60">
        <v>281599.48281000002</v>
      </c>
      <c r="D1028" s="61" t="s">
        <v>106</v>
      </c>
      <c r="E1028" s="61" t="s">
        <v>9</v>
      </c>
    </row>
    <row r="1029" spans="1:5" x14ac:dyDescent="0.25">
      <c r="A1029" s="61" t="s">
        <v>106</v>
      </c>
      <c r="B1029" s="61" t="s">
        <v>44</v>
      </c>
      <c r="C1029" s="60">
        <v>281267.39234100003</v>
      </c>
      <c r="D1029" s="61" t="s">
        <v>107</v>
      </c>
      <c r="E1029" s="61" t="s">
        <v>4</v>
      </c>
    </row>
    <row r="1030" spans="1:5" x14ac:dyDescent="0.25">
      <c r="A1030" s="61" t="s">
        <v>106</v>
      </c>
      <c r="B1030" s="61" t="s">
        <v>42</v>
      </c>
      <c r="C1030" s="60">
        <v>281025.49209000001</v>
      </c>
      <c r="D1030" s="61" t="s">
        <v>106</v>
      </c>
      <c r="E1030" s="61" t="s">
        <v>14</v>
      </c>
    </row>
    <row r="1031" spans="1:5" x14ac:dyDescent="0.25">
      <c r="A1031" s="61" t="s">
        <v>106</v>
      </c>
      <c r="B1031" s="61" t="s">
        <v>41</v>
      </c>
      <c r="C1031" s="60">
        <v>280887.156801</v>
      </c>
      <c r="D1031" s="61" t="s">
        <v>107</v>
      </c>
      <c r="E1031" s="61" t="s">
        <v>4</v>
      </c>
    </row>
    <row r="1032" spans="1:5" x14ac:dyDescent="0.25">
      <c r="A1032" s="61" t="s">
        <v>106</v>
      </c>
      <c r="B1032" s="61" t="s">
        <v>39</v>
      </c>
      <c r="C1032" s="60">
        <v>280466.57006200001</v>
      </c>
      <c r="D1032" s="61" t="s">
        <v>107</v>
      </c>
      <c r="E1032" s="61" t="s">
        <v>4</v>
      </c>
    </row>
    <row r="1033" spans="1:5" x14ac:dyDescent="0.25">
      <c r="A1033" s="61" t="s">
        <v>106</v>
      </c>
      <c r="B1033" s="61" t="s">
        <v>42</v>
      </c>
      <c r="C1033" s="60">
        <v>279942.845738</v>
      </c>
      <c r="D1033" s="61" t="s">
        <v>107</v>
      </c>
      <c r="E1033" s="61" t="s">
        <v>4</v>
      </c>
    </row>
    <row r="1034" spans="1:5" x14ac:dyDescent="0.25">
      <c r="A1034" s="61" t="s">
        <v>106</v>
      </c>
      <c r="B1034" s="61" t="s">
        <v>42</v>
      </c>
      <c r="C1034" s="60">
        <v>279563.39108099998</v>
      </c>
      <c r="D1034" s="61" t="s">
        <v>107</v>
      </c>
      <c r="E1034" s="61" t="s">
        <v>1</v>
      </c>
    </row>
    <row r="1035" spans="1:5" x14ac:dyDescent="0.25">
      <c r="A1035" s="61" t="s">
        <v>106</v>
      </c>
      <c r="B1035" s="61" t="s">
        <v>44</v>
      </c>
      <c r="C1035" s="60">
        <v>278812.02147799998</v>
      </c>
      <c r="D1035" s="61" t="s">
        <v>107</v>
      </c>
      <c r="E1035" s="61" t="s">
        <v>14</v>
      </c>
    </row>
    <row r="1036" spans="1:5" x14ac:dyDescent="0.25">
      <c r="A1036" s="61" t="s">
        <v>106</v>
      </c>
      <c r="B1036" s="61" t="s">
        <v>41</v>
      </c>
      <c r="C1036" s="60">
        <v>278797.05373099999</v>
      </c>
      <c r="D1036" s="61" t="s">
        <v>107</v>
      </c>
      <c r="E1036" s="61" t="s">
        <v>5</v>
      </c>
    </row>
    <row r="1037" spans="1:5" x14ac:dyDescent="0.25">
      <c r="A1037" s="61" t="s">
        <v>106</v>
      </c>
      <c r="B1037" s="61" t="s">
        <v>40</v>
      </c>
      <c r="C1037" s="60">
        <v>277760.36848100001</v>
      </c>
      <c r="D1037" s="61" t="s">
        <v>107</v>
      </c>
      <c r="E1037" s="61" t="s">
        <v>4</v>
      </c>
    </row>
    <row r="1038" spans="1:5" x14ac:dyDescent="0.25">
      <c r="A1038" s="61" t="s">
        <v>106</v>
      </c>
      <c r="B1038" s="61" t="s">
        <v>41</v>
      </c>
      <c r="C1038" s="60">
        <v>275905.43562499998</v>
      </c>
      <c r="D1038" s="61" t="s">
        <v>107</v>
      </c>
      <c r="E1038" s="61" t="s">
        <v>4</v>
      </c>
    </row>
    <row r="1039" spans="1:5" x14ac:dyDescent="0.25">
      <c r="A1039" s="61" t="s">
        <v>106</v>
      </c>
      <c r="B1039" s="61" t="s">
        <v>44</v>
      </c>
      <c r="C1039" s="60">
        <v>274267.666601</v>
      </c>
      <c r="D1039" s="61" t="s">
        <v>107</v>
      </c>
      <c r="E1039" s="61" t="s">
        <v>14</v>
      </c>
    </row>
    <row r="1040" spans="1:5" x14ac:dyDescent="0.25">
      <c r="A1040" s="61" t="s">
        <v>106</v>
      </c>
      <c r="B1040" s="61" t="s">
        <v>44</v>
      </c>
      <c r="C1040" s="60">
        <v>272976.362998</v>
      </c>
      <c r="D1040" s="61" t="s">
        <v>107</v>
      </c>
      <c r="E1040" s="61" t="s">
        <v>14</v>
      </c>
    </row>
    <row r="1041" spans="1:5" x14ac:dyDescent="0.25">
      <c r="A1041" s="61" t="s">
        <v>106</v>
      </c>
      <c r="B1041" s="61" t="s">
        <v>45</v>
      </c>
      <c r="C1041" s="60">
        <v>272966.172961</v>
      </c>
      <c r="D1041" s="61" t="s">
        <v>106</v>
      </c>
      <c r="E1041" s="61" t="s">
        <v>2</v>
      </c>
    </row>
    <row r="1042" spans="1:5" x14ac:dyDescent="0.25">
      <c r="A1042" s="61" t="s">
        <v>106</v>
      </c>
      <c r="B1042" s="61" t="s">
        <v>45</v>
      </c>
      <c r="C1042" s="60">
        <v>272413.758531</v>
      </c>
      <c r="D1042" s="61" t="s">
        <v>107</v>
      </c>
      <c r="E1042" s="61" t="s">
        <v>10</v>
      </c>
    </row>
    <row r="1043" spans="1:5" x14ac:dyDescent="0.25">
      <c r="A1043" s="61" t="s">
        <v>106</v>
      </c>
      <c r="B1043" s="61" t="s">
        <v>41</v>
      </c>
      <c r="C1043" s="60">
        <v>271514.54140599997</v>
      </c>
      <c r="D1043" s="61" t="s">
        <v>107</v>
      </c>
      <c r="E1043" s="61" t="s">
        <v>4</v>
      </c>
    </row>
    <row r="1044" spans="1:5" x14ac:dyDescent="0.25">
      <c r="A1044" s="61" t="s">
        <v>106</v>
      </c>
      <c r="B1044" s="61" t="s">
        <v>43</v>
      </c>
      <c r="C1044" s="60">
        <v>271253.82598700002</v>
      </c>
      <c r="D1044" s="61" t="s">
        <v>107</v>
      </c>
      <c r="E1044" s="61" t="s">
        <v>14</v>
      </c>
    </row>
    <row r="1045" spans="1:5" x14ac:dyDescent="0.25">
      <c r="A1045" s="61" t="s">
        <v>106</v>
      </c>
      <c r="B1045" s="61" t="s">
        <v>41</v>
      </c>
      <c r="C1045" s="60">
        <v>270487.99132899998</v>
      </c>
      <c r="D1045" s="61" t="s">
        <v>107</v>
      </c>
      <c r="E1045" s="61" t="s">
        <v>5</v>
      </c>
    </row>
    <row r="1046" spans="1:5" x14ac:dyDescent="0.25">
      <c r="A1046" s="61" t="s">
        <v>106</v>
      </c>
      <c r="B1046" s="61" t="s">
        <v>44</v>
      </c>
      <c r="C1046" s="60">
        <v>270098.28804100002</v>
      </c>
      <c r="D1046" s="61" t="s">
        <v>106</v>
      </c>
      <c r="E1046" s="61" t="s">
        <v>14</v>
      </c>
    </row>
    <row r="1047" spans="1:5" x14ac:dyDescent="0.25">
      <c r="A1047" s="61" t="s">
        <v>106</v>
      </c>
      <c r="B1047" s="61" t="s">
        <v>42</v>
      </c>
      <c r="C1047" s="60">
        <v>268931.53585699998</v>
      </c>
      <c r="D1047" s="61" t="s">
        <v>107</v>
      </c>
      <c r="E1047" s="61" t="s">
        <v>14</v>
      </c>
    </row>
    <row r="1048" spans="1:5" x14ac:dyDescent="0.25">
      <c r="A1048" s="61" t="s">
        <v>106</v>
      </c>
      <c r="B1048" s="61" t="s">
        <v>40</v>
      </c>
      <c r="C1048" s="60">
        <v>268448.99777000002</v>
      </c>
      <c r="D1048" s="61" t="s">
        <v>107</v>
      </c>
      <c r="E1048" s="61" t="s">
        <v>9</v>
      </c>
    </row>
    <row r="1049" spans="1:5" x14ac:dyDescent="0.25">
      <c r="A1049" s="61" t="s">
        <v>106</v>
      </c>
      <c r="B1049" s="61" t="s">
        <v>40</v>
      </c>
      <c r="C1049" s="60">
        <v>268026.20393600001</v>
      </c>
      <c r="D1049" s="61" t="s">
        <v>107</v>
      </c>
      <c r="E1049" s="61" t="s">
        <v>9</v>
      </c>
    </row>
    <row r="1050" spans="1:5" x14ac:dyDescent="0.25">
      <c r="A1050" s="61" t="s">
        <v>106</v>
      </c>
      <c r="B1050" s="61" t="s">
        <v>41</v>
      </c>
      <c r="C1050" s="60">
        <v>267956.47008300002</v>
      </c>
      <c r="D1050" s="61" t="s">
        <v>107</v>
      </c>
      <c r="E1050" s="61" t="s">
        <v>10</v>
      </c>
    </row>
    <row r="1051" spans="1:5" x14ac:dyDescent="0.25">
      <c r="A1051" s="61" t="s">
        <v>106</v>
      </c>
      <c r="B1051" s="61" t="s">
        <v>40</v>
      </c>
      <c r="C1051" s="60">
        <v>267516.466327</v>
      </c>
      <c r="D1051" s="61" t="s">
        <v>107</v>
      </c>
      <c r="E1051" s="61" t="s">
        <v>4</v>
      </c>
    </row>
    <row r="1052" spans="1:5" x14ac:dyDescent="0.25">
      <c r="A1052" s="61" t="s">
        <v>106</v>
      </c>
      <c r="B1052" s="61" t="s">
        <v>40</v>
      </c>
      <c r="C1052" s="60">
        <v>267059.42942200002</v>
      </c>
      <c r="D1052" s="61" t="s">
        <v>107</v>
      </c>
      <c r="E1052" s="61" t="s">
        <v>4</v>
      </c>
    </row>
    <row r="1053" spans="1:5" x14ac:dyDescent="0.25">
      <c r="A1053" s="61" t="s">
        <v>106</v>
      </c>
      <c r="B1053" s="61" t="s">
        <v>42</v>
      </c>
      <c r="C1053" s="60">
        <v>267033.933151</v>
      </c>
      <c r="D1053" s="61" t="s">
        <v>107</v>
      </c>
      <c r="E1053" s="61" t="s">
        <v>4</v>
      </c>
    </row>
    <row r="1054" spans="1:5" x14ac:dyDescent="0.25">
      <c r="A1054" s="61" t="s">
        <v>106</v>
      </c>
      <c r="B1054" s="61" t="s">
        <v>45</v>
      </c>
      <c r="C1054" s="60">
        <v>266930.80357599998</v>
      </c>
      <c r="D1054" s="61" t="s">
        <v>106</v>
      </c>
      <c r="E1054" s="61" t="s">
        <v>4</v>
      </c>
    </row>
    <row r="1055" spans="1:5" x14ac:dyDescent="0.25">
      <c r="A1055" s="61" t="s">
        <v>106</v>
      </c>
      <c r="B1055" s="61" t="s">
        <v>44</v>
      </c>
      <c r="C1055" s="60">
        <v>265973.85011100001</v>
      </c>
      <c r="D1055" s="61" t="s">
        <v>107</v>
      </c>
      <c r="E1055" s="61" t="s">
        <v>14</v>
      </c>
    </row>
    <row r="1056" spans="1:5" x14ac:dyDescent="0.25">
      <c r="A1056" s="61" t="s">
        <v>106</v>
      </c>
      <c r="B1056" s="61" t="s">
        <v>40</v>
      </c>
      <c r="C1056" s="60">
        <v>263717.44018099998</v>
      </c>
      <c r="D1056" s="61" t="s">
        <v>107</v>
      </c>
      <c r="E1056" s="61" t="s">
        <v>5</v>
      </c>
    </row>
    <row r="1057" spans="1:5" x14ac:dyDescent="0.25">
      <c r="A1057" s="61" t="s">
        <v>106</v>
      </c>
      <c r="B1057" s="61" t="s">
        <v>40</v>
      </c>
      <c r="C1057" s="60">
        <v>263444.00896800001</v>
      </c>
      <c r="D1057" s="61" t="s">
        <v>107</v>
      </c>
      <c r="E1057" s="61" t="s">
        <v>2</v>
      </c>
    </row>
    <row r="1058" spans="1:5" x14ac:dyDescent="0.25">
      <c r="A1058" s="61" t="s">
        <v>106</v>
      </c>
      <c r="B1058" s="61" t="s">
        <v>41</v>
      </c>
      <c r="C1058" s="60">
        <v>262843.183319</v>
      </c>
      <c r="D1058" s="61" t="s">
        <v>107</v>
      </c>
      <c r="E1058" s="61" t="s">
        <v>4</v>
      </c>
    </row>
    <row r="1059" spans="1:5" x14ac:dyDescent="0.25">
      <c r="A1059" s="61" t="s">
        <v>106</v>
      </c>
      <c r="B1059" s="61" t="s">
        <v>41</v>
      </c>
      <c r="C1059" s="60">
        <v>261072.015231</v>
      </c>
      <c r="D1059" s="61" t="s">
        <v>107</v>
      </c>
      <c r="E1059" s="61" t="s">
        <v>5</v>
      </c>
    </row>
    <row r="1060" spans="1:5" x14ac:dyDescent="0.25">
      <c r="A1060" s="61" t="s">
        <v>106</v>
      </c>
      <c r="B1060" s="61" t="s">
        <v>47</v>
      </c>
      <c r="C1060" s="60">
        <v>259646.408788</v>
      </c>
      <c r="D1060" s="61" t="s">
        <v>107</v>
      </c>
      <c r="E1060" s="61" t="s">
        <v>9</v>
      </c>
    </row>
    <row r="1061" spans="1:5" x14ac:dyDescent="0.25">
      <c r="A1061" s="61" t="s">
        <v>106</v>
      </c>
      <c r="B1061" s="61" t="s">
        <v>44</v>
      </c>
      <c r="C1061" s="60">
        <v>259450.226559</v>
      </c>
      <c r="D1061" s="61" t="s">
        <v>107</v>
      </c>
      <c r="E1061" s="61" t="s">
        <v>14</v>
      </c>
    </row>
    <row r="1062" spans="1:5" x14ac:dyDescent="0.25">
      <c r="A1062" s="61" t="s">
        <v>106</v>
      </c>
      <c r="B1062" s="61" t="s">
        <v>40</v>
      </c>
      <c r="C1062" s="60">
        <v>258538.87978399999</v>
      </c>
      <c r="D1062" s="61" t="s">
        <v>107</v>
      </c>
      <c r="E1062" s="61" t="s">
        <v>4</v>
      </c>
    </row>
    <row r="1063" spans="1:5" x14ac:dyDescent="0.25">
      <c r="A1063" s="61" t="s">
        <v>106</v>
      </c>
      <c r="B1063" s="61" t="s">
        <v>44</v>
      </c>
      <c r="C1063" s="60">
        <v>258043.02292700001</v>
      </c>
      <c r="D1063" s="61" t="s">
        <v>107</v>
      </c>
      <c r="E1063" s="61" t="s">
        <v>4</v>
      </c>
    </row>
    <row r="1064" spans="1:5" x14ac:dyDescent="0.25">
      <c r="A1064" s="61" t="s">
        <v>106</v>
      </c>
      <c r="B1064" s="61" t="s">
        <v>47</v>
      </c>
      <c r="C1064" s="60">
        <v>257584.07273700001</v>
      </c>
      <c r="D1064" s="61" t="s">
        <v>107</v>
      </c>
      <c r="E1064" s="61" t="s">
        <v>14</v>
      </c>
    </row>
    <row r="1065" spans="1:5" x14ac:dyDescent="0.25">
      <c r="A1065" s="61" t="s">
        <v>106</v>
      </c>
      <c r="B1065" s="61" t="s">
        <v>42</v>
      </c>
      <c r="C1065" s="60">
        <v>256546.542005</v>
      </c>
      <c r="D1065" s="61" t="s">
        <v>107</v>
      </c>
      <c r="E1065" s="61" t="s">
        <v>14</v>
      </c>
    </row>
    <row r="1066" spans="1:5" x14ac:dyDescent="0.25">
      <c r="A1066" s="61" t="s">
        <v>106</v>
      </c>
      <c r="B1066" s="61" t="s">
        <v>42</v>
      </c>
      <c r="C1066" s="60">
        <v>254991.50202300001</v>
      </c>
      <c r="D1066" s="61" t="s">
        <v>106</v>
      </c>
      <c r="E1066" s="61" t="s">
        <v>14</v>
      </c>
    </row>
    <row r="1067" spans="1:5" x14ac:dyDescent="0.25">
      <c r="A1067" s="61" t="s">
        <v>106</v>
      </c>
      <c r="B1067" s="61" t="s">
        <v>43</v>
      </c>
      <c r="C1067" s="60">
        <v>254255.056847</v>
      </c>
      <c r="D1067" s="61" t="s">
        <v>107</v>
      </c>
      <c r="E1067" s="61" t="s">
        <v>6</v>
      </c>
    </row>
    <row r="1068" spans="1:5" x14ac:dyDescent="0.25">
      <c r="A1068" s="61" t="s">
        <v>106</v>
      </c>
      <c r="B1068" s="61" t="s">
        <v>40</v>
      </c>
      <c r="C1068" s="60">
        <v>253044.69597999999</v>
      </c>
      <c r="D1068" s="61" t="s">
        <v>107</v>
      </c>
      <c r="E1068" s="61" t="s">
        <v>4</v>
      </c>
    </row>
    <row r="1069" spans="1:5" x14ac:dyDescent="0.25">
      <c r="A1069" s="61" t="s">
        <v>106</v>
      </c>
      <c r="B1069" s="61" t="s">
        <v>44</v>
      </c>
      <c r="C1069" s="60">
        <v>253032.07926100001</v>
      </c>
      <c r="D1069" s="61" t="s">
        <v>107</v>
      </c>
      <c r="E1069" s="61" t="s">
        <v>14</v>
      </c>
    </row>
    <row r="1070" spans="1:5" x14ac:dyDescent="0.25">
      <c r="A1070" s="61" t="s">
        <v>106</v>
      </c>
      <c r="B1070" s="61" t="s">
        <v>42</v>
      </c>
      <c r="C1070" s="60">
        <v>252754.38427800001</v>
      </c>
      <c r="D1070" s="61" t="s">
        <v>107</v>
      </c>
      <c r="E1070" s="61" t="s">
        <v>4</v>
      </c>
    </row>
    <row r="1071" spans="1:5" x14ac:dyDescent="0.25">
      <c r="A1071" s="61" t="s">
        <v>106</v>
      </c>
      <c r="B1071" s="61" t="s">
        <v>45</v>
      </c>
      <c r="C1071" s="60">
        <v>251839.24049200001</v>
      </c>
      <c r="D1071" s="61" t="s">
        <v>106</v>
      </c>
      <c r="E1071" s="61" t="s">
        <v>1</v>
      </c>
    </row>
    <row r="1072" spans="1:5" x14ac:dyDescent="0.25">
      <c r="A1072" s="61" t="s">
        <v>106</v>
      </c>
      <c r="B1072" s="61" t="s">
        <v>41</v>
      </c>
      <c r="C1072" s="60">
        <v>251777.50515700001</v>
      </c>
      <c r="D1072" s="61" t="s">
        <v>107</v>
      </c>
      <c r="E1072" s="61" t="s">
        <v>4</v>
      </c>
    </row>
    <row r="1073" spans="1:5" x14ac:dyDescent="0.25">
      <c r="A1073" s="61" t="s">
        <v>106</v>
      </c>
      <c r="B1073" s="61" t="s">
        <v>40</v>
      </c>
      <c r="C1073" s="60">
        <v>250320.64933799999</v>
      </c>
      <c r="D1073" s="61" t="s">
        <v>107</v>
      </c>
      <c r="E1073" s="61" t="s">
        <v>4</v>
      </c>
    </row>
    <row r="1074" spans="1:5" x14ac:dyDescent="0.25">
      <c r="A1074" s="61" t="s">
        <v>106</v>
      </c>
      <c r="B1074" s="61" t="s">
        <v>42</v>
      </c>
      <c r="C1074" s="60">
        <v>249715.20037000001</v>
      </c>
      <c r="D1074" s="61" t="s">
        <v>107</v>
      </c>
      <c r="E1074" s="61" t="s">
        <v>4</v>
      </c>
    </row>
    <row r="1075" spans="1:5" x14ac:dyDescent="0.25">
      <c r="A1075" s="61" t="s">
        <v>106</v>
      </c>
      <c r="B1075" s="61" t="s">
        <v>44</v>
      </c>
      <c r="C1075" s="60">
        <v>249384.18048400001</v>
      </c>
      <c r="D1075" s="61" t="s">
        <v>107</v>
      </c>
      <c r="E1075" s="61" t="s">
        <v>15</v>
      </c>
    </row>
    <row r="1076" spans="1:5" x14ac:dyDescent="0.25">
      <c r="A1076" s="61" t="s">
        <v>106</v>
      </c>
      <c r="B1076" s="61" t="s">
        <v>44</v>
      </c>
      <c r="C1076" s="60">
        <v>248288.772317</v>
      </c>
      <c r="D1076" s="61" t="s">
        <v>107</v>
      </c>
      <c r="E1076" s="61" t="s">
        <v>14</v>
      </c>
    </row>
    <row r="1077" spans="1:5" x14ac:dyDescent="0.25">
      <c r="A1077" s="61" t="s">
        <v>106</v>
      </c>
      <c r="B1077" s="61" t="s">
        <v>39</v>
      </c>
      <c r="C1077" s="60">
        <v>248155.37471100001</v>
      </c>
      <c r="D1077" s="61" t="s">
        <v>107</v>
      </c>
      <c r="E1077" s="61" t="s">
        <v>5</v>
      </c>
    </row>
    <row r="1078" spans="1:5" x14ac:dyDescent="0.25">
      <c r="A1078" s="61" t="s">
        <v>106</v>
      </c>
      <c r="B1078" s="61" t="s">
        <v>40</v>
      </c>
      <c r="C1078" s="60">
        <v>248095.92258499999</v>
      </c>
      <c r="D1078" s="61" t="s">
        <v>107</v>
      </c>
      <c r="E1078" s="61" t="s">
        <v>4</v>
      </c>
    </row>
    <row r="1079" spans="1:5" x14ac:dyDescent="0.25">
      <c r="A1079" s="61" t="s">
        <v>106</v>
      </c>
      <c r="B1079" s="61" t="s">
        <v>41</v>
      </c>
      <c r="C1079" s="60">
        <v>247779.19534899999</v>
      </c>
      <c r="D1079" s="61" t="s">
        <v>107</v>
      </c>
      <c r="E1079" s="61" t="s">
        <v>4</v>
      </c>
    </row>
    <row r="1080" spans="1:5" x14ac:dyDescent="0.25">
      <c r="A1080" s="61" t="s">
        <v>106</v>
      </c>
      <c r="B1080" s="61" t="s">
        <v>40</v>
      </c>
      <c r="C1080" s="60">
        <v>246751.55807200001</v>
      </c>
      <c r="D1080" s="61" t="s">
        <v>107</v>
      </c>
      <c r="E1080" s="61" t="s">
        <v>4</v>
      </c>
    </row>
    <row r="1081" spans="1:5" x14ac:dyDescent="0.25">
      <c r="A1081" s="61" t="s">
        <v>106</v>
      </c>
      <c r="B1081" s="61" t="s">
        <v>45</v>
      </c>
      <c r="C1081" s="60">
        <v>246703.727851</v>
      </c>
      <c r="D1081" s="61" t="s">
        <v>107</v>
      </c>
      <c r="E1081" s="61" t="s">
        <v>2</v>
      </c>
    </row>
    <row r="1082" spans="1:5" x14ac:dyDescent="0.25">
      <c r="A1082" s="61" t="s">
        <v>106</v>
      </c>
      <c r="B1082" s="61" t="s">
        <v>41</v>
      </c>
      <c r="C1082" s="60">
        <v>246003.88568100001</v>
      </c>
      <c r="D1082" s="61" t="s">
        <v>107</v>
      </c>
      <c r="E1082" s="61" t="s">
        <v>11</v>
      </c>
    </row>
    <row r="1083" spans="1:5" x14ac:dyDescent="0.25">
      <c r="A1083" s="61" t="s">
        <v>106</v>
      </c>
      <c r="B1083" s="61" t="s">
        <v>45</v>
      </c>
      <c r="C1083" s="60">
        <v>245678.95096799999</v>
      </c>
      <c r="D1083" s="61" t="s">
        <v>107</v>
      </c>
      <c r="E1083" s="61" t="s">
        <v>4</v>
      </c>
    </row>
    <row r="1084" spans="1:5" x14ac:dyDescent="0.25">
      <c r="A1084" s="61" t="s">
        <v>106</v>
      </c>
      <c r="B1084" s="61" t="s">
        <v>44</v>
      </c>
      <c r="C1084" s="60">
        <v>245581.70658500001</v>
      </c>
      <c r="D1084" s="61" t="s">
        <v>107</v>
      </c>
      <c r="E1084" s="61" t="s">
        <v>4</v>
      </c>
    </row>
    <row r="1085" spans="1:5" x14ac:dyDescent="0.25">
      <c r="A1085" s="61" t="s">
        <v>106</v>
      </c>
      <c r="B1085" s="61" t="s">
        <v>45</v>
      </c>
      <c r="C1085" s="60">
        <v>245284.846043</v>
      </c>
      <c r="D1085" s="61" t="s">
        <v>106</v>
      </c>
      <c r="E1085" s="61" t="s">
        <v>9</v>
      </c>
    </row>
    <row r="1086" spans="1:5" x14ac:dyDescent="0.25">
      <c r="A1086" s="61" t="s">
        <v>106</v>
      </c>
      <c r="B1086" s="61" t="s">
        <v>39</v>
      </c>
      <c r="C1086" s="60">
        <v>245042.43885599999</v>
      </c>
      <c r="D1086" s="61" t="s">
        <v>107</v>
      </c>
      <c r="E1086" s="61" t="s">
        <v>5</v>
      </c>
    </row>
    <row r="1087" spans="1:5" x14ac:dyDescent="0.25">
      <c r="A1087" s="61" t="s">
        <v>106</v>
      </c>
      <c r="B1087" s="61" t="s">
        <v>41</v>
      </c>
      <c r="C1087" s="60">
        <v>243837.32836799999</v>
      </c>
      <c r="D1087" s="61" t="s">
        <v>107</v>
      </c>
      <c r="E1087" s="61" t="s">
        <v>15</v>
      </c>
    </row>
    <row r="1088" spans="1:5" x14ac:dyDescent="0.25">
      <c r="A1088" s="61" t="s">
        <v>106</v>
      </c>
      <c r="B1088" s="61" t="s">
        <v>40</v>
      </c>
      <c r="C1088" s="60">
        <v>243735.41517699999</v>
      </c>
      <c r="D1088" s="61" t="s">
        <v>107</v>
      </c>
      <c r="E1088" s="61" t="s">
        <v>4</v>
      </c>
    </row>
    <row r="1089" spans="1:5" x14ac:dyDescent="0.25">
      <c r="A1089" s="61" t="s">
        <v>106</v>
      </c>
      <c r="B1089" s="61" t="s">
        <v>43</v>
      </c>
      <c r="C1089" s="60">
        <v>243557.33842399999</v>
      </c>
      <c r="D1089" s="61" t="s">
        <v>107</v>
      </c>
      <c r="E1089" s="61" t="s">
        <v>4</v>
      </c>
    </row>
    <row r="1090" spans="1:5" x14ac:dyDescent="0.25">
      <c r="A1090" s="61" t="s">
        <v>106</v>
      </c>
      <c r="B1090" s="61" t="s">
        <v>42</v>
      </c>
      <c r="C1090" s="60">
        <v>243232.74019899999</v>
      </c>
      <c r="D1090" s="61" t="s">
        <v>107</v>
      </c>
      <c r="E1090" s="61" t="s">
        <v>5</v>
      </c>
    </row>
    <row r="1091" spans="1:5" x14ac:dyDescent="0.25">
      <c r="A1091" s="61" t="s">
        <v>106</v>
      </c>
      <c r="B1091" s="61" t="s">
        <v>39</v>
      </c>
      <c r="C1091" s="60">
        <v>242685.212818</v>
      </c>
      <c r="D1091" s="61" t="s">
        <v>107</v>
      </c>
      <c r="E1091" s="61" t="s">
        <v>5</v>
      </c>
    </row>
    <row r="1092" spans="1:5" x14ac:dyDescent="0.25">
      <c r="A1092" s="61" t="s">
        <v>106</v>
      </c>
      <c r="B1092" s="61" t="s">
        <v>41</v>
      </c>
      <c r="C1092" s="60">
        <v>241842.095398</v>
      </c>
      <c r="D1092" s="61" t="s">
        <v>107</v>
      </c>
      <c r="E1092" s="61" t="s">
        <v>5</v>
      </c>
    </row>
    <row r="1093" spans="1:5" x14ac:dyDescent="0.25">
      <c r="A1093" s="61" t="s">
        <v>106</v>
      </c>
      <c r="B1093" s="61" t="s">
        <v>41</v>
      </c>
      <c r="C1093" s="60">
        <v>240138.81234199999</v>
      </c>
      <c r="D1093" s="61" t="s">
        <v>106</v>
      </c>
      <c r="E1093" s="61" t="s">
        <v>14</v>
      </c>
    </row>
    <row r="1094" spans="1:5" x14ac:dyDescent="0.25">
      <c r="A1094" s="61" t="s">
        <v>106</v>
      </c>
      <c r="B1094" s="61" t="s">
        <v>40</v>
      </c>
      <c r="C1094" s="60">
        <v>238945.859012</v>
      </c>
      <c r="D1094" s="61" t="s">
        <v>107</v>
      </c>
      <c r="E1094" s="61" t="s">
        <v>5</v>
      </c>
    </row>
    <row r="1095" spans="1:5" x14ac:dyDescent="0.25">
      <c r="A1095" s="61" t="s">
        <v>106</v>
      </c>
      <c r="B1095" s="61" t="s">
        <v>41</v>
      </c>
      <c r="C1095" s="60">
        <v>238624.69536000001</v>
      </c>
      <c r="D1095" s="61" t="s">
        <v>107</v>
      </c>
      <c r="E1095" s="61" t="s">
        <v>1</v>
      </c>
    </row>
    <row r="1096" spans="1:5" x14ac:dyDescent="0.25">
      <c r="A1096" s="61" t="s">
        <v>106</v>
      </c>
      <c r="B1096" s="61" t="s">
        <v>44</v>
      </c>
      <c r="C1096" s="60">
        <v>237090.02318700001</v>
      </c>
      <c r="D1096" s="61" t="s">
        <v>107</v>
      </c>
      <c r="E1096" s="61" t="s">
        <v>5</v>
      </c>
    </row>
    <row r="1097" spans="1:5" x14ac:dyDescent="0.25">
      <c r="A1097" s="61" t="s">
        <v>106</v>
      </c>
      <c r="B1097" s="61" t="s">
        <v>41</v>
      </c>
      <c r="C1097" s="60">
        <v>237016.72873900001</v>
      </c>
      <c r="D1097" s="61" t="s">
        <v>107</v>
      </c>
      <c r="E1097" s="61" t="s">
        <v>15</v>
      </c>
    </row>
    <row r="1098" spans="1:5" x14ac:dyDescent="0.25">
      <c r="A1098" s="61" t="s">
        <v>106</v>
      </c>
      <c r="B1098" s="61" t="s">
        <v>44</v>
      </c>
      <c r="C1098" s="60">
        <v>236822.16351899999</v>
      </c>
      <c r="D1098" s="61" t="s">
        <v>106</v>
      </c>
      <c r="E1098" s="61" t="s">
        <v>11</v>
      </c>
    </row>
    <row r="1099" spans="1:5" x14ac:dyDescent="0.25">
      <c r="A1099" s="61" t="s">
        <v>106</v>
      </c>
      <c r="B1099" s="61" t="s">
        <v>40</v>
      </c>
      <c r="C1099" s="60">
        <v>235990.61338200001</v>
      </c>
      <c r="D1099" s="61" t="s">
        <v>107</v>
      </c>
      <c r="E1099" s="61" t="s">
        <v>4</v>
      </c>
    </row>
    <row r="1100" spans="1:5" x14ac:dyDescent="0.25">
      <c r="A1100" s="61" t="s">
        <v>106</v>
      </c>
      <c r="B1100" s="61" t="s">
        <v>39</v>
      </c>
      <c r="C1100" s="60">
        <v>235065.62828199999</v>
      </c>
      <c r="D1100" s="61" t="s">
        <v>107</v>
      </c>
      <c r="E1100" s="61" t="s">
        <v>5</v>
      </c>
    </row>
    <row r="1101" spans="1:5" x14ac:dyDescent="0.25">
      <c r="A1101" s="61" t="s">
        <v>106</v>
      </c>
      <c r="B1101" s="61" t="s">
        <v>42</v>
      </c>
      <c r="C1101" s="60">
        <v>234971.825721</v>
      </c>
      <c r="D1101" s="61" t="s">
        <v>107</v>
      </c>
      <c r="E1101" s="61" t="s">
        <v>14</v>
      </c>
    </row>
    <row r="1102" spans="1:5" x14ac:dyDescent="0.25">
      <c r="A1102" s="61" t="s">
        <v>106</v>
      </c>
      <c r="B1102" s="61" t="s">
        <v>42</v>
      </c>
      <c r="C1102" s="60">
        <v>234608.67911</v>
      </c>
      <c r="D1102" s="61" t="s">
        <v>107</v>
      </c>
      <c r="E1102" s="61" t="s">
        <v>14</v>
      </c>
    </row>
    <row r="1103" spans="1:5" x14ac:dyDescent="0.25">
      <c r="A1103" s="61" t="s">
        <v>106</v>
      </c>
      <c r="B1103" s="61" t="s">
        <v>40</v>
      </c>
      <c r="C1103" s="60">
        <v>234567.78111499999</v>
      </c>
      <c r="D1103" s="61" t="s">
        <v>107</v>
      </c>
      <c r="E1103" s="61" t="s">
        <v>4</v>
      </c>
    </row>
    <row r="1104" spans="1:5" x14ac:dyDescent="0.25">
      <c r="A1104" s="61" t="s">
        <v>106</v>
      </c>
      <c r="B1104" s="61" t="s">
        <v>40</v>
      </c>
      <c r="C1104" s="60">
        <v>234560.14006000001</v>
      </c>
      <c r="D1104" s="61" t="s">
        <v>107</v>
      </c>
      <c r="E1104" s="61" t="s">
        <v>4</v>
      </c>
    </row>
    <row r="1105" spans="1:5" x14ac:dyDescent="0.25">
      <c r="A1105" s="61" t="s">
        <v>106</v>
      </c>
      <c r="B1105" s="61" t="s">
        <v>39</v>
      </c>
      <c r="C1105" s="60">
        <v>234495.80997500001</v>
      </c>
      <c r="D1105" s="61" t="s">
        <v>107</v>
      </c>
      <c r="E1105" s="61" t="s">
        <v>4</v>
      </c>
    </row>
    <row r="1106" spans="1:5" x14ac:dyDescent="0.25">
      <c r="A1106" s="61" t="s">
        <v>106</v>
      </c>
      <c r="B1106" s="61" t="s">
        <v>40</v>
      </c>
      <c r="C1106" s="60">
        <v>234002.46088599999</v>
      </c>
      <c r="D1106" s="61" t="s">
        <v>107</v>
      </c>
      <c r="E1106" s="61" t="s">
        <v>4</v>
      </c>
    </row>
    <row r="1107" spans="1:5" x14ac:dyDescent="0.25">
      <c r="A1107" s="61" t="s">
        <v>106</v>
      </c>
      <c r="B1107" s="61" t="s">
        <v>41</v>
      </c>
      <c r="C1107" s="60">
        <v>233569.19560499999</v>
      </c>
      <c r="D1107" s="61" t="s">
        <v>107</v>
      </c>
      <c r="E1107" s="61" t="s">
        <v>4</v>
      </c>
    </row>
    <row r="1108" spans="1:5" x14ac:dyDescent="0.25">
      <c r="A1108" s="61" t="s">
        <v>106</v>
      </c>
      <c r="B1108" s="61" t="s">
        <v>39</v>
      </c>
      <c r="C1108" s="60">
        <v>232504.768476</v>
      </c>
      <c r="D1108" s="61" t="s">
        <v>107</v>
      </c>
      <c r="E1108" s="61" t="s">
        <v>6</v>
      </c>
    </row>
    <row r="1109" spans="1:5" x14ac:dyDescent="0.25">
      <c r="A1109" s="61" t="s">
        <v>106</v>
      </c>
      <c r="B1109" s="61" t="s">
        <v>41</v>
      </c>
      <c r="C1109" s="60">
        <v>232473.97249399999</v>
      </c>
      <c r="D1109" s="61" t="s">
        <v>107</v>
      </c>
      <c r="E1109" s="61" t="s">
        <v>5</v>
      </c>
    </row>
    <row r="1110" spans="1:5" x14ac:dyDescent="0.25">
      <c r="A1110" s="61" t="s">
        <v>106</v>
      </c>
      <c r="B1110" s="61" t="s">
        <v>39</v>
      </c>
      <c r="C1110" s="60">
        <v>232041.19248200001</v>
      </c>
      <c r="D1110" s="61" t="s">
        <v>107</v>
      </c>
      <c r="E1110" s="61" t="s">
        <v>4</v>
      </c>
    </row>
    <row r="1111" spans="1:5" x14ac:dyDescent="0.25">
      <c r="A1111" s="61" t="s">
        <v>106</v>
      </c>
      <c r="B1111" s="61" t="s">
        <v>41</v>
      </c>
      <c r="C1111" s="60">
        <v>231980.71088</v>
      </c>
      <c r="D1111" s="61" t="s">
        <v>107</v>
      </c>
      <c r="E1111" s="61" t="s">
        <v>14</v>
      </c>
    </row>
    <row r="1112" spans="1:5" x14ac:dyDescent="0.25">
      <c r="A1112" s="61" t="s">
        <v>106</v>
      </c>
      <c r="B1112" s="61" t="s">
        <v>41</v>
      </c>
      <c r="C1112" s="60">
        <v>231535.65450199999</v>
      </c>
      <c r="D1112" s="61" t="s">
        <v>107</v>
      </c>
      <c r="E1112" s="61" t="s">
        <v>15</v>
      </c>
    </row>
    <row r="1113" spans="1:5" x14ac:dyDescent="0.25">
      <c r="A1113" s="61" t="s">
        <v>106</v>
      </c>
      <c r="B1113" s="61" t="s">
        <v>41</v>
      </c>
      <c r="C1113" s="60">
        <v>230278.93153599999</v>
      </c>
      <c r="D1113" s="61" t="s">
        <v>107</v>
      </c>
      <c r="E1113" s="61" t="s">
        <v>4</v>
      </c>
    </row>
    <row r="1114" spans="1:5" x14ac:dyDescent="0.25">
      <c r="A1114" s="61" t="s">
        <v>106</v>
      </c>
      <c r="B1114" s="61" t="s">
        <v>41</v>
      </c>
      <c r="C1114" s="60">
        <v>228949.66227599999</v>
      </c>
      <c r="D1114" s="61" t="s">
        <v>107</v>
      </c>
      <c r="E1114" s="61" t="s">
        <v>4</v>
      </c>
    </row>
    <row r="1115" spans="1:5" x14ac:dyDescent="0.25">
      <c r="A1115" s="61" t="s">
        <v>106</v>
      </c>
      <c r="B1115" s="61" t="s">
        <v>41</v>
      </c>
      <c r="C1115" s="60">
        <v>228840.45665099999</v>
      </c>
      <c r="D1115" s="61" t="s">
        <v>107</v>
      </c>
      <c r="E1115" s="61" t="s">
        <v>4</v>
      </c>
    </row>
    <row r="1116" spans="1:5" x14ac:dyDescent="0.25">
      <c r="A1116" s="61" t="s">
        <v>106</v>
      </c>
      <c r="B1116" s="61" t="s">
        <v>39</v>
      </c>
      <c r="C1116" s="60">
        <v>228686.31925900001</v>
      </c>
      <c r="D1116" s="61" t="s">
        <v>107</v>
      </c>
      <c r="E1116" s="61" t="s">
        <v>9</v>
      </c>
    </row>
    <row r="1117" spans="1:5" x14ac:dyDescent="0.25">
      <c r="A1117" s="61" t="s">
        <v>106</v>
      </c>
      <c r="B1117" s="61" t="s">
        <v>41</v>
      </c>
      <c r="C1117" s="60">
        <v>228569.27514799999</v>
      </c>
      <c r="D1117" s="61" t="s">
        <v>107</v>
      </c>
      <c r="E1117" s="61" t="s">
        <v>5</v>
      </c>
    </row>
    <row r="1118" spans="1:5" x14ac:dyDescent="0.25">
      <c r="A1118" s="61" t="s">
        <v>106</v>
      </c>
      <c r="B1118" s="61" t="s">
        <v>40</v>
      </c>
      <c r="C1118" s="60">
        <v>228506.63556200001</v>
      </c>
      <c r="D1118" s="61" t="s">
        <v>107</v>
      </c>
      <c r="E1118" s="61" t="s">
        <v>4</v>
      </c>
    </row>
    <row r="1119" spans="1:5" x14ac:dyDescent="0.25">
      <c r="A1119" s="61" t="s">
        <v>106</v>
      </c>
      <c r="B1119" s="61" t="s">
        <v>47</v>
      </c>
      <c r="C1119" s="60">
        <v>228406.02679999999</v>
      </c>
      <c r="D1119" s="61" t="s">
        <v>107</v>
      </c>
      <c r="E1119" s="61" t="s">
        <v>3</v>
      </c>
    </row>
    <row r="1120" spans="1:5" x14ac:dyDescent="0.25">
      <c r="A1120" s="61" t="s">
        <v>106</v>
      </c>
      <c r="B1120" s="61" t="s">
        <v>47</v>
      </c>
      <c r="C1120" s="60">
        <v>227794.502113</v>
      </c>
      <c r="D1120" s="61" t="s">
        <v>106</v>
      </c>
      <c r="E1120" s="61" t="s">
        <v>4</v>
      </c>
    </row>
    <row r="1121" spans="1:5" x14ac:dyDescent="0.25">
      <c r="A1121" s="61" t="s">
        <v>106</v>
      </c>
      <c r="B1121" s="61" t="s">
        <v>44</v>
      </c>
      <c r="C1121" s="60">
        <v>225837.53799400001</v>
      </c>
      <c r="D1121" s="61" t="s">
        <v>107</v>
      </c>
      <c r="E1121" s="61" t="s">
        <v>4</v>
      </c>
    </row>
    <row r="1122" spans="1:5" x14ac:dyDescent="0.25">
      <c r="A1122" s="61" t="s">
        <v>106</v>
      </c>
      <c r="B1122" s="61" t="s">
        <v>41</v>
      </c>
      <c r="C1122" s="60">
        <v>224347.887235</v>
      </c>
      <c r="D1122" s="61" t="s">
        <v>107</v>
      </c>
      <c r="E1122" s="61" t="s">
        <v>5</v>
      </c>
    </row>
    <row r="1123" spans="1:5" x14ac:dyDescent="0.25">
      <c r="A1123" s="61" t="s">
        <v>106</v>
      </c>
      <c r="B1123" s="61" t="s">
        <v>40</v>
      </c>
      <c r="C1123" s="60">
        <v>224211.91665</v>
      </c>
      <c r="D1123" s="61" t="s">
        <v>107</v>
      </c>
      <c r="E1123" s="61" t="s">
        <v>4</v>
      </c>
    </row>
    <row r="1124" spans="1:5" x14ac:dyDescent="0.25">
      <c r="A1124" s="61" t="s">
        <v>106</v>
      </c>
      <c r="B1124" s="61" t="s">
        <v>39</v>
      </c>
      <c r="C1124" s="60">
        <v>223919.259272</v>
      </c>
      <c r="D1124" s="61" t="s">
        <v>107</v>
      </c>
      <c r="E1124" s="61" t="s">
        <v>5</v>
      </c>
    </row>
    <row r="1125" spans="1:5" x14ac:dyDescent="0.25">
      <c r="A1125" s="61" t="s">
        <v>106</v>
      </c>
      <c r="B1125" s="61" t="s">
        <v>40</v>
      </c>
      <c r="C1125" s="60">
        <v>223768.6005</v>
      </c>
      <c r="D1125" s="61" t="s">
        <v>107</v>
      </c>
      <c r="E1125" s="61" t="s">
        <v>4</v>
      </c>
    </row>
    <row r="1126" spans="1:5" x14ac:dyDescent="0.25">
      <c r="A1126" s="61" t="s">
        <v>106</v>
      </c>
      <c r="B1126" s="61" t="s">
        <v>40</v>
      </c>
      <c r="C1126" s="60">
        <v>223439.70116600001</v>
      </c>
      <c r="D1126" s="61" t="s">
        <v>107</v>
      </c>
      <c r="E1126" s="61" t="s">
        <v>4</v>
      </c>
    </row>
    <row r="1127" spans="1:5" x14ac:dyDescent="0.25">
      <c r="A1127" s="61" t="s">
        <v>106</v>
      </c>
      <c r="B1127" s="61" t="s">
        <v>44</v>
      </c>
      <c r="C1127" s="60">
        <v>220336.583717</v>
      </c>
      <c r="D1127" s="61" t="s">
        <v>107</v>
      </c>
      <c r="E1127" s="61" t="s">
        <v>2</v>
      </c>
    </row>
    <row r="1128" spans="1:5" x14ac:dyDescent="0.25">
      <c r="A1128" s="61" t="s">
        <v>106</v>
      </c>
      <c r="B1128" s="61" t="s">
        <v>39</v>
      </c>
      <c r="C1128" s="60">
        <v>219673.79023799999</v>
      </c>
      <c r="D1128" s="61" t="s">
        <v>107</v>
      </c>
      <c r="E1128" s="61" t="s">
        <v>5</v>
      </c>
    </row>
    <row r="1129" spans="1:5" x14ac:dyDescent="0.25">
      <c r="A1129" s="61" t="s">
        <v>106</v>
      </c>
      <c r="B1129" s="61" t="s">
        <v>47</v>
      </c>
      <c r="C1129" s="60">
        <v>219332.157745</v>
      </c>
      <c r="D1129" s="61" t="s">
        <v>106</v>
      </c>
      <c r="E1129" s="61" t="s">
        <v>6</v>
      </c>
    </row>
    <row r="1130" spans="1:5" x14ac:dyDescent="0.25">
      <c r="A1130" s="61" t="s">
        <v>106</v>
      </c>
      <c r="B1130" s="61" t="s">
        <v>40</v>
      </c>
      <c r="C1130" s="60">
        <v>218719.69678999999</v>
      </c>
      <c r="D1130" s="61" t="s">
        <v>107</v>
      </c>
      <c r="E1130" s="61" t="s">
        <v>5</v>
      </c>
    </row>
    <row r="1131" spans="1:5" x14ac:dyDescent="0.25">
      <c r="A1131" s="61" t="s">
        <v>106</v>
      </c>
      <c r="B1131" s="61" t="s">
        <v>41</v>
      </c>
      <c r="C1131" s="60">
        <v>218411.78839199999</v>
      </c>
      <c r="D1131" s="61" t="s">
        <v>107</v>
      </c>
      <c r="E1131" s="61" t="s">
        <v>4</v>
      </c>
    </row>
    <row r="1132" spans="1:5" x14ac:dyDescent="0.25">
      <c r="A1132" s="61" t="s">
        <v>106</v>
      </c>
      <c r="B1132" s="61" t="s">
        <v>41</v>
      </c>
      <c r="C1132" s="60">
        <v>217397.31630599999</v>
      </c>
      <c r="D1132" s="61" t="s">
        <v>106</v>
      </c>
      <c r="E1132" s="61" t="s">
        <v>14</v>
      </c>
    </row>
    <row r="1133" spans="1:5" x14ac:dyDescent="0.25">
      <c r="A1133" s="61" t="s">
        <v>106</v>
      </c>
      <c r="B1133" s="61" t="s">
        <v>43</v>
      </c>
      <c r="C1133" s="60">
        <v>216637.26056</v>
      </c>
      <c r="D1133" s="61" t="s">
        <v>107</v>
      </c>
      <c r="E1133" s="61" t="s">
        <v>14</v>
      </c>
    </row>
    <row r="1134" spans="1:5" x14ac:dyDescent="0.25">
      <c r="A1134" s="61" t="s">
        <v>106</v>
      </c>
      <c r="B1134" s="61" t="s">
        <v>40</v>
      </c>
      <c r="C1134" s="60">
        <v>215862.57937200001</v>
      </c>
      <c r="D1134" s="61" t="s">
        <v>107</v>
      </c>
      <c r="E1134" s="61" t="s">
        <v>4</v>
      </c>
    </row>
    <row r="1135" spans="1:5" x14ac:dyDescent="0.25">
      <c r="A1135" s="61" t="s">
        <v>106</v>
      </c>
      <c r="B1135" s="61" t="s">
        <v>39</v>
      </c>
      <c r="C1135" s="60">
        <v>215135.02440299999</v>
      </c>
      <c r="D1135" s="61" t="s">
        <v>107</v>
      </c>
      <c r="E1135" s="61" t="s">
        <v>5</v>
      </c>
    </row>
    <row r="1136" spans="1:5" x14ac:dyDescent="0.25">
      <c r="A1136" s="61" t="s">
        <v>106</v>
      </c>
      <c r="B1136" s="61" t="s">
        <v>47</v>
      </c>
      <c r="C1136" s="60">
        <v>214911.29316100001</v>
      </c>
      <c r="D1136" s="61" t="s">
        <v>106</v>
      </c>
      <c r="E1136" s="61" t="s">
        <v>2</v>
      </c>
    </row>
    <row r="1137" spans="1:5" x14ac:dyDescent="0.25">
      <c r="A1137" s="61" t="s">
        <v>106</v>
      </c>
      <c r="B1137" s="61" t="s">
        <v>44</v>
      </c>
      <c r="C1137" s="60">
        <v>214797.64206799999</v>
      </c>
      <c r="D1137" s="61" t="s">
        <v>106</v>
      </c>
      <c r="E1137" s="61" t="s">
        <v>14</v>
      </c>
    </row>
    <row r="1138" spans="1:5" x14ac:dyDescent="0.25">
      <c r="A1138" s="61" t="s">
        <v>106</v>
      </c>
      <c r="B1138" s="61" t="s">
        <v>39</v>
      </c>
      <c r="C1138" s="60">
        <v>214697.396076</v>
      </c>
      <c r="D1138" s="61" t="s">
        <v>107</v>
      </c>
      <c r="E1138" s="61" t="s">
        <v>4</v>
      </c>
    </row>
    <row r="1139" spans="1:5" x14ac:dyDescent="0.25">
      <c r="A1139" s="61" t="s">
        <v>106</v>
      </c>
      <c r="B1139" s="61" t="s">
        <v>40</v>
      </c>
      <c r="C1139" s="60">
        <v>214478.32823099999</v>
      </c>
      <c r="D1139" s="61" t="s">
        <v>107</v>
      </c>
      <c r="E1139" s="61" t="s">
        <v>9</v>
      </c>
    </row>
    <row r="1140" spans="1:5" x14ac:dyDescent="0.25">
      <c r="A1140" s="61" t="s">
        <v>106</v>
      </c>
      <c r="B1140" s="61" t="s">
        <v>45</v>
      </c>
      <c r="C1140" s="60">
        <v>214438.56545699999</v>
      </c>
      <c r="D1140" s="61" t="s">
        <v>106</v>
      </c>
      <c r="E1140" s="61" t="s">
        <v>4</v>
      </c>
    </row>
    <row r="1141" spans="1:5" x14ac:dyDescent="0.25">
      <c r="A1141" s="61" t="s">
        <v>106</v>
      </c>
      <c r="B1141" s="61" t="s">
        <v>47</v>
      </c>
      <c r="C1141" s="60">
        <v>214354.993227</v>
      </c>
      <c r="D1141" s="61" t="s">
        <v>106</v>
      </c>
      <c r="E1141" s="61" t="s">
        <v>4</v>
      </c>
    </row>
    <row r="1142" spans="1:5" x14ac:dyDescent="0.25">
      <c r="A1142" s="61" t="s">
        <v>106</v>
      </c>
      <c r="B1142" s="61" t="s">
        <v>40</v>
      </c>
      <c r="C1142" s="60">
        <v>214336.217599</v>
      </c>
      <c r="D1142" s="61" t="s">
        <v>107</v>
      </c>
      <c r="E1142" s="61" t="s">
        <v>9</v>
      </c>
    </row>
    <row r="1143" spans="1:5" x14ac:dyDescent="0.25">
      <c r="A1143" s="61" t="s">
        <v>106</v>
      </c>
      <c r="B1143" s="61" t="s">
        <v>39</v>
      </c>
      <c r="C1143" s="60">
        <v>214039.37286100001</v>
      </c>
      <c r="D1143" s="61" t="s">
        <v>107</v>
      </c>
      <c r="E1143" s="61" t="s">
        <v>5</v>
      </c>
    </row>
    <row r="1144" spans="1:5" x14ac:dyDescent="0.25">
      <c r="A1144" s="61" t="s">
        <v>106</v>
      </c>
      <c r="B1144" s="61" t="s">
        <v>41</v>
      </c>
      <c r="C1144" s="60">
        <v>213796.33468199999</v>
      </c>
      <c r="D1144" s="61" t="s">
        <v>107</v>
      </c>
      <c r="E1144" s="61" t="s">
        <v>4</v>
      </c>
    </row>
    <row r="1145" spans="1:5" x14ac:dyDescent="0.25">
      <c r="A1145" s="61" t="s">
        <v>106</v>
      </c>
      <c r="B1145" s="61" t="s">
        <v>41</v>
      </c>
      <c r="C1145" s="60">
        <v>213089.64812999999</v>
      </c>
      <c r="D1145" s="61" t="s">
        <v>107</v>
      </c>
      <c r="E1145" s="61" t="s">
        <v>4</v>
      </c>
    </row>
    <row r="1146" spans="1:5" x14ac:dyDescent="0.25">
      <c r="A1146" s="61" t="s">
        <v>106</v>
      </c>
      <c r="B1146" s="61" t="s">
        <v>44</v>
      </c>
      <c r="C1146" s="60">
        <v>212629.46909999999</v>
      </c>
      <c r="D1146" s="61" t="s">
        <v>107</v>
      </c>
      <c r="E1146" s="61" t="s">
        <v>5</v>
      </c>
    </row>
    <row r="1147" spans="1:5" x14ac:dyDescent="0.25">
      <c r="A1147" s="61" t="s">
        <v>106</v>
      </c>
      <c r="B1147" s="61" t="s">
        <v>44</v>
      </c>
      <c r="C1147" s="60">
        <v>210835.09112</v>
      </c>
      <c r="D1147" s="61" t="s">
        <v>107</v>
      </c>
      <c r="E1147" s="61" t="s">
        <v>14</v>
      </c>
    </row>
    <row r="1148" spans="1:5" x14ac:dyDescent="0.25">
      <c r="A1148" s="61" t="s">
        <v>106</v>
      </c>
      <c r="B1148" s="61" t="s">
        <v>44</v>
      </c>
      <c r="C1148" s="60">
        <v>210703.170511</v>
      </c>
      <c r="D1148" s="61" t="s">
        <v>107</v>
      </c>
      <c r="E1148" s="61" t="s">
        <v>14</v>
      </c>
    </row>
    <row r="1149" spans="1:5" x14ac:dyDescent="0.25">
      <c r="A1149" s="61" t="s">
        <v>106</v>
      </c>
      <c r="B1149" s="61" t="s">
        <v>47</v>
      </c>
      <c r="C1149" s="60">
        <v>208064.853022</v>
      </c>
      <c r="D1149" s="61" t="s">
        <v>106</v>
      </c>
      <c r="E1149" s="61" t="s">
        <v>1</v>
      </c>
    </row>
    <row r="1150" spans="1:5" x14ac:dyDescent="0.25">
      <c r="A1150" s="61" t="s">
        <v>106</v>
      </c>
      <c r="B1150" s="61" t="s">
        <v>40</v>
      </c>
      <c r="C1150" s="60">
        <v>208027.26247399999</v>
      </c>
      <c r="D1150" s="61" t="s">
        <v>107</v>
      </c>
      <c r="E1150" s="61" t="s">
        <v>5</v>
      </c>
    </row>
    <row r="1151" spans="1:5" x14ac:dyDescent="0.25">
      <c r="A1151" s="61" t="s">
        <v>106</v>
      </c>
      <c r="B1151" s="61" t="s">
        <v>40</v>
      </c>
      <c r="C1151" s="60">
        <v>207386.390445</v>
      </c>
      <c r="D1151" s="61" t="s">
        <v>107</v>
      </c>
      <c r="E1151" s="61" t="s">
        <v>4</v>
      </c>
    </row>
    <row r="1152" spans="1:5" x14ac:dyDescent="0.25">
      <c r="A1152" s="61" t="s">
        <v>106</v>
      </c>
      <c r="B1152" s="61" t="s">
        <v>41</v>
      </c>
      <c r="C1152" s="60">
        <v>207056.316464</v>
      </c>
      <c r="D1152" s="61" t="s">
        <v>107</v>
      </c>
      <c r="E1152" s="61" t="s">
        <v>11</v>
      </c>
    </row>
    <row r="1153" spans="1:5" x14ac:dyDescent="0.25">
      <c r="A1153" s="61" t="s">
        <v>106</v>
      </c>
      <c r="B1153" s="61" t="s">
        <v>41</v>
      </c>
      <c r="C1153" s="60">
        <v>206694.502331</v>
      </c>
      <c r="D1153" s="61" t="s">
        <v>106</v>
      </c>
      <c r="E1153" s="61" t="s">
        <v>1</v>
      </c>
    </row>
    <row r="1154" spans="1:5" x14ac:dyDescent="0.25">
      <c r="A1154" s="61" t="s">
        <v>106</v>
      </c>
      <c r="B1154" s="61" t="s">
        <v>41</v>
      </c>
      <c r="C1154" s="60">
        <v>205554.83718599999</v>
      </c>
      <c r="D1154" s="61" t="s">
        <v>107</v>
      </c>
      <c r="E1154" s="61" t="s">
        <v>10</v>
      </c>
    </row>
    <row r="1155" spans="1:5" x14ac:dyDescent="0.25">
      <c r="A1155" s="61" t="s">
        <v>106</v>
      </c>
      <c r="B1155" s="61" t="s">
        <v>47</v>
      </c>
      <c r="C1155" s="60">
        <v>205321.22481700001</v>
      </c>
      <c r="D1155" s="61" t="s">
        <v>107</v>
      </c>
      <c r="E1155" s="61" t="s">
        <v>8</v>
      </c>
    </row>
    <row r="1156" spans="1:5" x14ac:dyDescent="0.25">
      <c r="A1156" s="61" t="s">
        <v>106</v>
      </c>
      <c r="B1156" s="61" t="s">
        <v>40</v>
      </c>
      <c r="C1156" s="60">
        <v>204576.34944799999</v>
      </c>
      <c r="D1156" s="61" t="s">
        <v>107</v>
      </c>
      <c r="E1156" s="61" t="s">
        <v>12</v>
      </c>
    </row>
    <row r="1157" spans="1:5" x14ac:dyDescent="0.25">
      <c r="A1157" s="61" t="s">
        <v>106</v>
      </c>
      <c r="B1157" s="61" t="s">
        <v>40</v>
      </c>
      <c r="C1157" s="60">
        <v>204421.38434399999</v>
      </c>
      <c r="D1157" s="61" t="s">
        <v>107</v>
      </c>
      <c r="E1157" s="61" t="s">
        <v>1</v>
      </c>
    </row>
    <row r="1158" spans="1:5" x14ac:dyDescent="0.25">
      <c r="A1158" s="61" t="s">
        <v>106</v>
      </c>
      <c r="B1158" s="61" t="s">
        <v>40</v>
      </c>
      <c r="C1158" s="60">
        <v>204382.92532099999</v>
      </c>
      <c r="D1158" s="61" t="s">
        <v>107</v>
      </c>
      <c r="E1158" s="61" t="s">
        <v>14</v>
      </c>
    </row>
    <row r="1159" spans="1:5" x14ac:dyDescent="0.25">
      <c r="A1159" s="61" t="s">
        <v>106</v>
      </c>
      <c r="B1159" s="61" t="s">
        <v>41</v>
      </c>
      <c r="C1159" s="60">
        <v>204198.08906100001</v>
      </c>
      <c r="D1159" s="61" t="s">
        <v>107</v>
      </c>
      <c r="E1159" s="61" t="s">
        <v>4</v>
      </c>
    </row>
    <row r="1160" spans="1:5" x14ac:dyDescent="0.25">
      <c r="A1160" s="61" t="s">
        <v>106</v>
      </c>
      <c r="B1160" s="61" t="s">
        <v>44</v>
      </c>
      <c r="C1160" s="60">
        <v>202883.91896400001</v>
      </c>
      <c r="D1160" s="61" t="s">
        <v>107</v>
      </c>
      <c r="E1160" s="61" t="s">
        <v>14</v>
      </c>
    </row>
    <row r="1161" spans="1:5" x14ac:dyDescent="0.25">
      <c r="A1161" s="61" t="s">
        <v>106</v>
      </c>
      <c r="B1161" s="61" t="s">
        <v>40</v>
      </c>
      <c r="C1161" s="60">
        <v>202498.806793</v>
      </c>
      <c r="D1161" s="61" t="s">
        <v>107</v>
      </c>
      <c r="E1161" s="61" t="s">
        <v>5</v>
      </c>
    </row>
    <row r="1162" spans="1:5" x14ac:dyDescent="0.25">
      <c r="A1162" s="61" t="s">
        <v>106</v>
      </c>
      <c r="B1162" s="61" t="s">
        <v>42</v>
      </c>
      <c r="C1162" s="60">
        <v>201314.053239</v>
      </c>
      <c r="D1162" s="61" t="s">
        <v>107</v>
      </c>
      <c r="E1162" s="61" t="s">
        <v>3</v>
      </c>
    </row>
    <row r="1163" spans="1:5" x14ac:dyDescent="0.25">
      <c r="A1163" s="61" t="s">
        <v>106</v>
      </c>
      <c r="B1163" s="61" t="s">
        <v>41</v>
      </c>
      <c r="C1163" s="60">
        <v>200813.12745999999</v>
      </c>
      <c r="D1163" s="61" t="s">
        <v>107</v>
      </c>
      <c r="E1163" s="61" t="s">
        <v>5</v>
      </c>
    </row>
    <row r="1164" spans="1:5" x14ac:dyDescent="0.25">
      <c r="A1164" s="61" t="s">
        <v>106</v>
      </c>
      <c r="B1164" s="61" t="s">
        <v>44</v>
      </c>
      <c r="C1164" s="60">
        <v>200317.41029699999</v>
      </c>
      <c r="D1164" s="61" t="s">
        <v>107</v>
      </c>
      <c r="E1164" s="61" t="s">
        <v>4</v>
      </c>
    </row>
    <row r="1165" spans="1:5" x14ac:dyDescent="0.25">
      <c r="A1165" s="61" t="s">
        <v>106</v>
      </c>
      <c r="B1165" s="61" t="s">
        <v>41</v>
      </c>
      <c r="C1165" s="60">
        <v>199795.212459</v>
      </c>
      <c r="D1165" s="61" t="s">
        <v>107</v>
      </c>
      <c r="E1165" s="61" t="s">
        <v>4</v>
      </c>
    </row>
    <row r="1166" spans="1:5" x14ac:dyDescent="0.25">
      <c r="A1166" s="61" t="s">
        <v>106</v>
      </c>
      <c r="B1166" s="61" t="s">
        <v>40</v>
      </c>
      <c r="C1166" s="60">
        <v>199624.54052000001</v>
      </c>
      <c r="D1166" s="61" t="s">
        <v>107</v>
      </c>
      <c r="E1166" s="61" t="s">
        <v>4</v>
      </c>
    </row>
    <row r="1167" spans="1:5" x14ac:dyDescent="0.25">
      <c r="A1167" s="61" t="s">
        <v>106</v>
      </c>
      <c r="B1167" s="61" t="s">
        <v>46</v>
      </c>
      <c r="C1167" s="60">
        <v>198907.69868900001</v>
      </c>
      <c r="D1167" s="61" t="s">
        <v>107</v>
      </c>
      <c r="E1167" s="61" t="s">
        <v>11</v>
      </c>
    </row>
    <row r="1168" spans="1:5" x14ac:dyDescent="0.25">
      <c r="A1168" s="61" t="s">
        <v>106</v>
      </c>
      <c r="B1168" s="61" t="s">
        <v>47</v>
      </c>
      <c r="C1168" s="60">
        <v>198705.004713</v>
      </c>
      <c r="D1168" s="61" t="s">
        <v>106</v>
      </c>
      <c r="E1168" s="61" t="s">
        <v>9</v>
      </c>
    </row>
    <row r="1169" spans="1:5" x14ac:dyDescent="0.25">
      <c r="A1169" s="61" t="s">
        <v>106</v>
      </c>
      <c r="B1169" s="61" t="s">
        <v>47</v>
      </c>
      <c r="C1169" s="60">
        <v>198652.12157300001</v>
      </c>
      <c r="D1169" s="61" t="s">
        <v>107</v>
      </c>
      <c r="E1169" s="61" t="s">
        <v>4</v>
      </c>
    </row>
    <row r="1170" spans="1:5" x14ac:dyDescent="0.25">
      <c r="A1170" s="61" t="s">
        <v>106</v>
      </c>
      <c r="B1170" s="61" t="s">
        <v>44</v>
      </c>
      <c r="C1170" s="60">
        <v>198302.43993399999</v>
      </c>
      <c r="D1170" s="61" t="s">
        <v>107</v>
      </c>
      <c r="E1170" s="61" t="s">
        <v>14</v>
      </c>
    </row>
    <row r="1171" spans="1:5" x14ac:dyDescent="0.25">
      <c r="A1171" s="61" t="s">
        <v>106</v>
      </c>
      <c r="B1171" s="61" t="s">
        <v>41</v>
      </c>
      <c r="C1171" s="60">
        <v>196044.54331800001</v>
      </c>
      <c r="D1171" s="61" t="s">
        <v>107</v>
      </c>
      <c r="E1171" s="61" t="s">
        <v>5</v>
      </c>
    </row>
    <row r="1172" spans="1:5" x14ac:dyDescent="0.25">
      <c r="A1172" s="61" t="s">
        <v>106</v>
      </c>
      <c r="B1172" s="61" t="s">
        <v>39</v>
      </c>
      <c r="C1172" s="60">
        <v>195305.43582499999</v>
      </c>
      <c r="D1172" s="61" t="s">
        <v>107</v>
      </c>
      <c r="E1172" s="61" t="s">
        <v>11</v>
      </c>
    </row>
    <row r="1173" spans="1:5" x14ac:dyDescent="0.25">
      <c r="A1173" s="61" t="s">
        <v>106</v>
      </c>
      <c r="B1173" s="61" t="s">
        <v>47</v>
      </c>
      <c r="C1173" s="60">
        <v>194941.49910399999</v>
      </c>
      <c r="D1173" s="61" t="s">
        <v>106</v>
      </c>
      <c r="E1173" s="61" t="s">
        <v>4</v>
      </c>
    </row>
    <row r="1174" spans="1:5" x14ac:dyDescent="0.25">
      <c r="A1174" s="61" t="s">
        <v>106</v>
      </c>
      <c r="B1174" s="61" t="s">
        <v>40</v>
      </c>
      <c r="C1174" s="60">
        <v>193451.33121599999</v>
      </c>
      <c r="D1174" s="61" t="s">
        <v>107</v>
      </c>
      <c r="E1174" s="61" t="s">
        <v>10</v>
      </c>
    </row>
    <row r="1175" spans="1:5" x14ac:dyDescent="0.25">
      <c r="A1175" s="61" t="s">
        <v>106</v>
      </c>
      <c r="B1175" s="61" t="s">
        <v>42</v>
      </c>
      <c r="C1175" s="60">
        <v>192863.53372899999</v>
      </c>
      <c r="D1175" s="61" t="s">
        <v>107</v>
      </c>
      <c r="E1175" s="61" t="s">
        <v>14</v>
      </c>
    </row>
    <row r="1176" spans="1:5" x14ac:dyDescent="0.25">
      <c r="A1176" s="61" t="s">
        <v>106</v>
      </c>
      <c r="B1176" s="61" t="s">
        <v>41</v>
      </c>
      <c r="C1176" s="60">
        <v>192647.98026800001</v>
      </c>
      <c r="D1176" s="61" t="s">
        <v>107</v>
      </c>
      <c r="E1176" s="61" t="s">
        <v>5</v>
      </c>
    </row>
    <row r="1177" spans="1:5" x14ac:dyDescent="0.25">
      <c r="A1177" s="61" t="s">
        <v>106</v>
      </c>
      <c r="B1177" s="61" t="s">
        <v>40</v>
      </c>
      <c r="C1177" s="60">
        <v>192076.84200999999</v>
      </c>
      <c r="D1177" s="61" t="s">
        <v>107</v>
      </c>
      <c r="E1177" s="61" t="s">
        <v>4</v>
      </c>
    </row>
    <row r="1178" spans="1:5" x14ac:dyDescent="0.25">
      <c r="A1178" s="61" t="s">
        <v>106</v>
      </c>
      <c r="B1178" s="61" t="s">
        <v>41</v>
      </c>
      <c r="C1178" s="60">
        <v>191406.23509500001</v>
      </c>
      <c r="D1178" s="61" t="s">
        <v>107</v>
      </c>
      <c r="E1178" s="61" t="s">
        <v>4</v>
      </c>
    </row>
    <row r="1179" spans="1:5" x14ac:dyDescent="0.25">
      <c r="A1179" s="61" t="s">
        <v>106</v>
      </c>
      <c r="B1179" s="61" t="s">
        <v>40</v>
      </c>
      <c r="C1179" s="60">
        <v>190238.699998</v>
      </c>
      <c r="D1179" s="61" t="s">
        <v>107</v>
      </c>
      <c r="E1179" s="61" t="s">
        <v>1</v>
      </c>
    </row>
    <row r="1180" spans="1:5" x14ac:dyDescent="0.25">
      <c r="A1180" s="61" t="s">
        <v>106</v>
      </c>
      <c r="B1180" s="61" t="s">
        <v>47</v>
      </c>
      <c r="C1180" s="60">
        <v>190143.22645300001</v>
      </c>
      <c r="D1180" s="61" t="s">
        <v>107</v>
      </c>
      <c r="E1180" s="61" t="s">
        <v>9</v>
      </c>
    </row>
    <row r="1181" spans="1:5" x14ac:dyDescent="0.25">
      <c r="A1181" s="61" t="s">
        <v>106</v>
      </c>
      <c r="B1181" s="61" t="s">
        <v>39</v>
      </c>
      <c r="C1181" s="60">
        <v>189692.433697</v>
      </c>
      <c r="D1181" s="61" t="s">
        <v>107</v>
      </c>
      <c r="E1181" s="61" t="s">
        <v>4</v>
      </c>
    </row>
    <row r="1182" spans="1:5" x14ac:dyDescent="0.25">
      <c r="A1182" s="61" t="s">
        <v>106</v>
      </c>
      <c r="B1182" s="61" t="s">
        <v>41</v>
      </c>
      <c r="C1182" s="60">
        <v>189287.65421899999</v>
      </c>
      <c r="D1182" s="61" t="s">
        <v>107</v>
      </c>
      <c r="E1182" s="61" t="s">
        <v>4</v>
      </c>
    </row>
    <row r="1183" spans="1:5" x14ac:dyDescent="0.25">
      <c r="A1183" s="61" t="s">
        <v>106</v>
      </c>
      <c r="B1183" s="61" t="s">
        <v>40</v>
      </c>
      <c r="C1183" s="60">
        <v>189091.42823200001</v>
      </c>
      <c r="D1183" s="61" t="s">
        <v>107</v>
      </c>
      <c r="E1183" s="61" t="s">
        <v>4</v>
      </c>
    </row>
    <row r="1184" spans="1:5" x14ac:dyDescent="0.25">
      <c r="A1184" s="61" t="s">
        <v>106</v>
      </c>
      <c r="B1184" s="61" t="s">
        <v>45</v>
      </c>
      <c r="C1184" s="60">
        <v>187680.85687700001</v>
      </c>
      <c r="D1184" s="61" t="s">
        <v>106</v>
      </c>
      <c r="E1184" s="61" t="s">
        <v>4</v>
      </c>
    </row>
    <row r="1185" spans="1:5" x14ac:dyDescent="0.25">
      <c r="A1185" s="61" t="s">
        <v>106</v>
      </c>
      <c r="B1185" s="61" t="s">
        <v>45</v>
      </c>
      <c r="C1185" s="60">
        <v>187463.129621</v>
      </c>
      <c r="D1185" s="61" t="s">
        <v>107</v>
      </c>
      <c r="E1185" s="61" t="s">
        <v>4</v>
      </c>
    </row>
    <row r="1186" spans="1:5" x14ac:dyDescent="0.25">
      <c r="A1186" s="61" t="s">
        <v>106</v>
      </c>
      <c r="B1186" s="61" t="s">
        <v>40</v>
      </c>
      <c r="C1186" s="60">
        <v>186044.91178200001</v>
      </c>
      <c r="D1186" s="61" t="s">
        <v>107</v>
      </c>
      <c r="E1186" s="61" t="s">
        <v>4</v>
      </c>
    </row>
    <row r="1187" spans="1:5" x14ac:dyDescent="0.25">
      <c r="A1187" s="61" t="s">
        <v>106</v>
      </c>
      <c r="B1187" s="61" t="s">
        <v>44</v>
      </c>
      <c r="C1187" s="60">
        <v>185825.32510099999</v>
      </c>
      <c r="D1187" s="61" t="s">
        <v>106</v>
      </c>
      <c r="E1187" s="61" t="s">
        <v>14</v>
      </c>
    </row>
    <row r="1188" spans="1:5" x14ac:dyDescent="0.25">
      <c r="A1188" s="61" t="s">
        <v>106</v>
      </c>
      <c r="B1188" s="61" t="s">
        <v>39</v>
      </c>
      <c r="C1188" s="60">
        <v>185593.00690800001</v>
      </c>
      <c r="D1188" s="61" t="s">
        <v>107</v>
      </c>
      <c r="E1188" s="61" t="s">
        <v>1</v>
      </c>
    </row>
    <row r="1189" spans="1:5" x14ac:dyDescent="0.25">
      <c r="A1189" s="61" t="s">
        <v>106</v>
      </c>
      <c r="B1189" s="61" t="s">
        <v>40</v>
      </c>
      <c r="C1189" s="60">
        <v>185415.49572899999</v>
      </c>
      <c r="D1189" s="61" t="s">
        <v>107</v>
      </c>
      <c r="E1189" s="61" t="s">
        <v>7</v>
      </c>
    </row>
    <row r="1190" spans="1:5" x14ac:dyDescent="0.25">
      <c r="A1190" s="61" t="s">
        <v>106</v>
      </c>
      <c r="B1190" s="61" t="s">
        <v>39</v>
      </c>
      <c r="C1190" s="60">
        <v>185125.51036499999</v>
      </c>
      <c r="D1190" s="61" t="s">
        <v>107</v>
      </c>
      <c r="E1190" s="61" t="s">
        <v>12</v>
      </c>
    </row>
    <row r="1191" spans="1:5" x14ac:dyDescent="0.25">
      <c r="A1191" s="61" t="s">
        <v>106</v>
      </c>
      <c r="B1191" s="61" t="s">
        <v>41</v>
      </c>
      <c r="C1191" s="60">
        <v>184972.63002099999</v>
      </c>
      <c r="D1191" s="61" t="s">
        <v>107</v>
      </c>
      <c r="E1191" s="61" t="s">
        <v>1</v>
      </c>
    </row>
    <row r="1192" spans="1:5" x14ac:dyDescent="0.25">
      <c r="A1192" s="61" t="s">
        <v>106</v>
      </c>
      <c r="B1192" s="61" t="s">
        <v>44</v>
      </c>
      <c r="C1192" s="60">
        <v>184190.537484</v>
      </c>
      <c r="D1192" s="61" t="s">
        <v>107</v>
      </c>
      <c r="E1192" s="61" t="s">
        <v>14</v>
      </c>
    </row>
    <row r="1193" spans="1:5" x14ac:dyDescent="0.25">
      <c r="A1193" s="61" t="s">
        <v>106</v>
      </c>
      <c r="B1193" s="61" t="s">
        <v>45</v>
      </c>
      <c r="C1193" s="60">
        <v>183889.099801</v>
      </c>
      <c r="D1193" s="61" t="s">
        <v>107</v>
      </c>
      <c r="E1193" s="61" t="s">
        <v>4</v>
      </c>
    </row>
    <row r="1194" spans="1:5" x14ac:dyDescent="0.25">
      <c r="A1194" s="61" t="s">
        <v>106</v>
      </c>
      <c r="B1194" s="61" t="s">
        <v>40</v>
      </c>
      <c r="C1194" s="60">
        <v>183855.800988</v>
      </c>
      <c r="D1194" s="61" t="s">
        <v>107</v>
      </c>
      <c r="E1194" s="61" t="s">
        <v>4</v>
      </c>
    </row>
    <row r="1195" spans="1:5" x14ac:dyDescent="0.25">
      <c r="A1195" s="61" t="s">
        <v>106</v>
      </c>
      <c r="B1195" s="61" t="s">
        <v>41</v>
      </c>
      <c r="C1195" s="60">
        <v>183600.24028</v>
      </c>
      <c r="D1195" s="61" t="s">
        <v>107</v>
      </c>
      <c r="E1195" s="61" t="s">
        <v>4</v>
      </c>
    </row>
    <row r="1196" spans="1:5" x14ac:dyDescent="0.25">
      <c r="A1196" s="61" t="s">
        <v>106</v>
      </c>
      <c r="B1196" s="61" t="s">
        <v>40</v>
      </c>
      <c r="C1196" s="60">
        <v>183200.93964900001</v>
      </c>
      <c r="D1196" s="61" t="s">
        <v>107</v>
      </c>
      <c r="E1196" s="61" t="s">
        <v>4</v>
      </c>
    </row>
    <row r="1197" spans="1:5" x14ac:dyDescent="0.25">
      <c r="A1197" s="61" t="s">
        <v>106</v>
      </c>
      <c r="B1197" s="61" t="s">
        <v>40</v>
      </c>
      <c r="C1197" s="60">
        <v>183112.467317</v>
      </c>
      <c r="D1197" s="61" t="s">
        <v>107</v>
      </c>
      <c r="E1197" s="61" t="s">
        <v>4</v>
      </c>
    </row>
    <row r="1198" spans="1:5" x14ac:dyDescent="0.25">
      <c r="A1198" s="61" t="s">
        <v>106</v>
      </c>
      <c r="B1198" s="61" t="s">
        <v>42</v>
      </c>
      <c r="C1198" s="60">
        <v>182006.93356100001</v>
      </c>
      <c r="D1198" s="61" t="s">
        <v>107</v>
      </c>
      <c r="E1198" s="61" t="s">
        <v>9</v>
      </c>
    </row>
    <row r="1199" spans="1:5" x14ac:dyDescent="0.25">
      <c r="A1199" s="61" t="s">
        <v>106</v>
      </c>
      <c r="B1199" s="61" t="s">
        <v>41</v>
      </c>
      <c r="C1199" s="60">
        <v>180278.52038199999</v>
      </c>
      <c r="D1199" s="61" t="s">
        <v>107</v>
      </c>
      <c r="E1199" s="61" t="s">
        <v>10</v>
      </c>
    </row>
    <row r="1200" spans="1:5" x14ac:dyDescent="0.25">
      <c r="A1200" s="61" t="s">
        <v>106</v>
      </c>
      <c r="B1200" s="61" t="s">
        <v>41</v>
      </c>
      <c r="C1200" s="60">
        <v>180053.63578300001</v>
      </c>
      <c r="D1200" s="61" t="s">
        <v>107</v>
      </c>
      <c r="E1200" s="61" t="s">
        <v>5</v>
      </c>
    </row>
    <row r="1201" spans="1:5" x14ac:dyDescent="0.25">
      <c r="A1201" s="61" t="s">
        <v>106</v>
      </c>
      <c r="B1201" s="61" t="s">
        <v>42</v>
      </c>
      <c r="C1201" s="60">
        <v>179808.095138</v>
      </c>
      <c r="D1201" s="61" t="s">
        <v>107</v>
      </c>
      <c r="E1201" s="61" t="s">
        <v>14</v>
      </c>
    </row>
    <row r="1202" spans="1:5" x14ac:dyDescent="0.25">
      <c r="A1202" s="61" t="s">
        <v>106</v>
      </c>
      <c r="B1202" s="61" t="s">
        <v>39</v>
      </c>
      <c r="C1202" s="60">
        <v>179540.98032100001</v>
      </c>
      <c r="D1202" s="61" t="s">
        <v>107</v>
      </c>
      <c r="E1202" s="61" t="s">
        <v>5</v>
      </c>
    </row>
    <row r="1203" spans="1:5" x14ac:dyDescent="0.25">
      <c r="A1203" s="61" t="s">
        <v>106</v>
      </c>
      <c r="B1203" s="61" t="s">
        <v>41</v>
      </c>
      <c r="C1203" s="60">
        <v>178751.60507399999</v>
      </c>
      <c r="D1203" s="61" t="s">
        <v>107</v>
      </c>
      <c r="E1203" s="61" t="s">
        <v>4</v>
      </c>
    </row>
    <row r="1204" spans="1:5" x14ac:dyDescent="0.25">
      <c r="A1204" s="61" t="s">
        <v>106</v>
      </c>
      <c r="B1204" s="61" t="s">
        <v>40</v>
      </c>
      <c r="C1204" s="60">
        <v>178575.32258000001</v>
      </c>
      <c r="D1204" s="61" t="s">
        <v>107</v>
      </c>
      <c r="E1204" s="61" t="s">
        <v>4</v>
      </c>
    </row>
    <row r="1205" spans="1:5" x14ac:dyDescent="0.25">
      <c r="A1205" s="61" t="s">
        <v>106</v>
      </c>
      <c r="B1205" s="61" t="s">
        <v>40</v>
      </c>
      <c r="C1205" s="60">
        <v>177794.68098599999</v>
      </c>
      <c r="D1205" s="61" t="s">
        <v>107</v>
      </c>
      <c r="E1205" s="61" t="s">
        <v>4</v>
      </c>
    </row>
    <row r="1206" spans="1:5" x14ac:dyDescent="0.25">
      <c r="A1206" s="61" t="s">
        <v>106</v>
      </c>
      <c r="B1206" s="61" t="s">
        <v>39</v>
      </c>
      <c r="C1206" s="60">
        <v>177784.062061</v>
      </c>
      <c r="D1206" s="61" t="s">
        <v>107</v>
      </c>
      <c r="E1206" s="61" t="s">
        <v>5</v>
      </c>
    </row>
    <row r="1207" spans="1:5" x14ac:dyDescent="0.25">
      <c r="A1207" s="61" t="s">
        <v>106</v>
      </c>
      <c r="B1207" s="61" t="s">
        <v>47</v>
      </c>
      <c r="C1207" s="60">
        <v>177366.84360200001</v>
      </c>
      <c r="D1207" s="61" t="s">
        <v>106</v>
      </c>
      <c r="E1207" s="61" t="s">
        <v>4</v>
      </c>
    </row>
    <row r="1208" spans="1:5" x14ac:dyDescent="0.25">
      <c r="A1208" s="61" t="s">
        <v>106</v>
      </c>
      <c r="B1208" s="61" t="s">
        <v>47</v>
      </c>
      <c r="C1208" s="60">
        <v>175533.46887300001</v>
      </c>
      <c r="D1208" s="61" t="s">
        <v>106</v>
      </c>
      <c r="E1208" s="61" t="s">
        <v>7</v>
      </c>
    </row>
    <row r="1209" spans="1:5" x14ac:dyDescent="0.25">
      <c r="A1209" s="61" t="s">
        <v>106</v>
      </c>
      <c r="B1209" s="61" t="s">
        <v>43</v>
      </c>
      <c r="C1209" s="60">
        <v>174312.20436100001</v>
      </c>
      <c r="D1209" s="61" t="s">
        <v>107</v>
      </c>
      <c r="E1209" s="61" t="s">
        <v>9</v>
      </c>
    </row>
    <row r="1210" spans="1:5" x14ac:dyDescent="0.25">
      <c r="A1210" s="61" t="s">
        <v>106</v>
      </c>
      <c r="B1210" s="61" t="s">
        <v>45</v>
      </c>
      <c r="C1210" s="60">
        <v>174066.27244100001</v>
      </c>
      <c r="D1210" s="61" t="s">
        <v>107</v>
      </c>
      <c r="E1210" s="61" t="s">
        <v>6</v>
      </c>
    </row>
    <row r="1211" spans="1:5" x14ac:dyDescent="0.25">
      <c r="A1211" s="61" t="s">
        <v>106</v>
      </c>
      <c r="B1211" s="61" t="s">
        <v>39</v>
      </c>
      <c r="C1211" s="60">
        <v>173780.92062700001</v>
      </c>
      <c r="D1211" s="61" t="s">
        <v>107</v>
      </c>
      <c r="E1211" s="61" t="s">
        <v>5</v>
      </c>
    </row>
    <row r="1212" spans="1:5" x14ac:dyDescent="0.25">
      <c r="A1212" s="61" t="s">
        <v>106</v>
      </c>
      <c r="B1212" s="61" t="s">
        <v>40</v>
      </c>
      <c r="C1212" s="60">
        <v>173384.531147</v>
      </c>
      <c r="D1212" s="61" t="s">
        <v>107</v>
      </c>
      <c r="E1212" s="61" t="s">
        <v>5</v>
      </c>
    </row>
    <row r="1213" spans="1:5" x14ac:dyDescent="0.25">
      <c r="A1213" s="61" t="s">
        <v>106</v>
      </c>
      <c r="B1213" s="61" t="s">
        <v>39</v>
      </c>
      <c r="C1213" s="60">
        <v>172946.267819</v>
      </c>
      <c r="D1213" s="61" t="s">
        <v>107</v>
      </c>
      <c r="E1213" s="61" t="s">
        <v>4</v>
      </c>
    </row>
    <row r="1214" spans="1:5" x14ac:dyDescent="0.25">
      <c r="A1214" s="61" t="s">
        <v>106</v>
      </c>
      <c r="B1214" s="61" t="s">
        <v>40</v>
      </c>
      <c r="C1214" s="60">
        <v>172419.014956</v>
      </c>
      <c r="D1214" s="61" t="s">
        <v>107</v>
      </c>
      <c r="E1214" s="61" t="s">
        <v>5</v>
      </c>
    </row>
    <row r="1215" spans="1:5" x14ac:dyDescent="0.25">
      <c r="A1215" s="61" t="s">
        <v>106</v>
      </c>
      <c r="B1215" s="61" t="s">
        <v>41</v>
      </c>
      <c r="C1215" s="60">
        <v>172329.317893</v>
      </c>
      <c r="D1215" s="61" t="s">
        <v>107</v>
      </c>
      <c r="E1215" s="61" t="s">
        <v>4</v>
      </c>
    </row>
    <row r="1216" spans="1:5" x14ac:dyDescent="0.25">
      <c r="A1216" s="61" t="s">
        <v>106</v>
      </c>
      <c r="B1216" s="61" t="s">
        <v>40</v>
      </c>
      <c r="C1216" s="60">
        <v>171880.39111600001</v>
      </c>
      <c r="D1216" s="61" t="s">
        <v>107</v>
      </c>
      <c r="E1216" s="61" t="s">
        <v>4</v>
      </c>
    </row>
    <row r="1217" spans="1:5" x14ac:dyDescent="0.25">
      <c r="A1217" s="61" t="s">
        <v>106</v>
      </c>
      <c r="B1217" s="61" t="s">
        <v>42</v>
      </c>
      <c r="C1217" s="60">
        <v>171644.91880399999</v>
      </c>
      <c r="D1217" s="61" t="s">
        <v>106</v>
      </c>
      <c r="E1217" s="61" t="s">
        <v>14</v>
      </c>
    </row>
    <row r="1218" spans="1:5" x14ac:dyDescent="0.25">
      <c r="A1218" s="61" t="s">
        <v>106</v>
      </c>
      <c r="B1218" s="61" t="s">
        <v>44</v>
      </c>
      <c r="C1218" s="60">
        <v>171617.31953199999</v>
      </c>
      <c r="D1218" s="61" t="s">
        <v>107</v>
      </c>
      <c r="E1218" s="61" t="s">
        <v>14</v>
      </c>
    </row>
    <row r="1219" spans="1:5" x14ac:dyDescent="0.25">
      <c r="A1219" s="61" t="s">
        <v>106</v>
      </c>
      <c r="B1219" s="61" t="s">
        <v>41</v>
      </c>
      <c r="C1219" s="60">
        <v>171522.41136299999</v>
      </c>
      <c r="D1219" s="61" t="s">
        <v>107</v>
      </c>
      <c r="E1219" s="61" t="s">
        <v>14</v>
      </c>
    </row>
    <row r="1220" spans="1:5" x14ac:dyDescent="0.25">
      <c r="A1220" s="61" t="s">
        <v>106</v>
      </c>
      <c r="B1220" s="61" t="s">
        <v>39</v>
      </c>
      <c r="C1220" s="60">
        <v>170453.689216</v>
      </c>
      <c r="D1220" s="61" t="s">
        <v>107</v>
      </c>
      <c r="E1220" s="61" t="s">
        <v>5</v>
      </c>
    </row>
    <row r="1221" spans="1:5" x14ac:dyDescent="0.25">
      <c r="A1221" s="61" t="s">
        <v>106</v>
      </c>
      <c r="B1221" s="61" t="s">
        <v>40</v>
      </c>
      <c r="C1221" s="60">
        <v>170325.319777</v>
      </c>
      <c r="D1221" s="61" t="s">
        <v>107</v>
      </c>
      <c r="E1221" s="61" t="s">
        <v>4</v>
      </c>
    </row>
    <row r="1222" spans="1:5" x14ac:dyDescent="0.25">
      <c r="A1222" s="61" t="s">
        <v>106</v>
      </c>
      <c r="B1222" s="61" t="s">
        <v>44</v>
      </c>
      <c r="C1222" s="60">
        <v>169319.649844</v>
      </c>
      <c r="D1222" s="61" t="s">
        <v>106</v>
      </c>
      <c r="E1222" s="61" t="s">
        <v>12</v>
      </c>
    </row>
    <row r="1223" spans="1:5" x14ac:dyDescent="0.25">
      <c r="A1223" s="61" t="s">
        <v>106</v>
      </c>
      <c r="B1223" s="61" t="s">
        <v>43</v>
      </c>
      <c r="C1223" s="60">
        <v>169205.85032500001</v>
      </c>
      <c r="D1223" s="61" t="s">
        <v>107</v>
      </c>
      <c r="E1223" s="61" t="s">
        <v>10</v>
      </c>
    </row>
    <row r="1224" spans="1:5" x14ac:dyDescent="0.25">
      <c r="A1224" s="61" t="s">
        <v>106</v>
      </c>
      <c r="B1224" s="61" t="s">
        <v>47</v>
      </c>
      <c r="C1224" s="60">
        <v>167098.61283699999</v>
      </c>
      <c r="D1224" s="61" t="s">
        <v>106</v>
      </c>
      <c r="E1224" s="61" t="s">
        <v>2</v>
      </c>
    </row>
    <row r="1225" spans="1:5" x14ac:dyDescent="0.25">
      <c r="A1225" s="61" t="s">
        <v>106</v>
      </c>
      <c r="B1225" s="61" t="s">
        <v>41</v>
      </c>
      <c r="C1225" s="60">
        <v>166805.28210899999</v>
      </c>
      <c r="D1225" s="61" t="s">
        <v>107</v>
      </c>
      <c r="E1225" s="61" t="s">
        <v>4</v>
      </c>
    </row>
    <row r="1226" spans="1:5" x14ac:dyDescent="0.25">
      <c r="A1226" s="61" t="s">
        <v>106</v>
      </c>
      <c r="B1226" s="61" t="s">
        <v>44</v>
      </c>
      <c r="C1226" s="60">
        <v>166715.147471</v>
      </c>
      <c r="D1226" s="61" t="s">
        <v>107</v>
      </c>
      <c r="E1226" s="61" t="s">
        <v>5</v>
      </c>
    </row>
    <row r="1227" spans="1:5" x14ac:dyDescent="0.25">
      <c r="A1227" s="61" t="s">
        <v>106</v>
      </c>
      <c r="B1227" s="61" t="s">
        <v>41</v>
      </c>
      <c r="C1227" s="60">
        <v>166520.16039899999</v>
      </c>
      <c r="D1227" s="61" t="s">
        <v>107</v>
      </c>
      <c r="E1227" s="61" t="s">
        <v>14</v>
      </c>
    </row>
    <row r="1228" spans="1:5" x14ac:dyDescent="0.25">
      <c r="A1228" s="61" t="s">
        <v>106</v>
      </c>
      <c r="B1228" s="61" t="s">
        <v>42</v>
      </c>
      <c r="C1228" s="60">
        <v>164808.274565</v>
      </c>
      <c r="D1228" s="61" t="s">
        <v>107</v>
      </c>
      <c r="E1228" s="61" t="s">
        <v>14</v>
      </c>
    </row>
    <row r="1229" spans="1:5" x14ac:dyDescent="0.25">
      <c r="A1229" s="61" t="s">
        <v>106</v>
      </c>
      <c r="B1229" s="61" t="s">
        <v>42</v>
      </c>
      <c r="C1229" s="60">
        <v>164677.720546</v>
      </c>
      <c r="D1229" s="61" t="s">
        <v>107</v>
      </c>
      <c r="E1229" s="61" t="s">
        <v>1</v>
      </c>
    </row>
    <row r="1230" spans="1:5" x14ac:dyDescent="0.25">
      <c r="A1230" s="61" t="s">
        <v>106</v>
      </c>
      <c r="B1230" s="61" t="s">
        <v>47</v>
      </c>
      <c r="C1230" s="60">
        <v>164440.352125</v>
      </c>
      <c r="D1230" s="61" t="s">
        <v>107</v>
      </c>
      <c r="E1230" s="61" t="s">
        <v>4</v>
      </c>
    </row>
    <row r="1231" spans="1:5" x14ac:dyDescent="0.25">
      <c r="A1231" s="61" t="s">
        <v>106</v>
      </c>
      <c r="B1231" s="61" t="s">
        <v>44</v>
      </c>
      <c r="C1231" s="60">
        <v>164430.28838400001</v>
      </c>
      <c r="D1231" s="61" t="s">
        <v>106</v>
      </c>
      <c r="E1231" s="61" t="s">
        <v>14</v>
      </c>
    </row>
    <row r="1232" spans="1:5" x14ac:dyDescent="0.25">
      <c r="A1232" s="61" t="s">
        <v>106</v>
      </c>
      <c r="B1232" s="61" t="s">
        <v>44</v>
      </c>
      <c r="C1232" s="60">
        <v>164327.81362199999</v>
      </c>
      <c r="D1232" s="61" t="s">
        <v>107</v>
      </c>
      <c r="E1232" s="61" t="s">
        <v>14</v>
      </c>
    </row>
    <row r="1233" spans="1:5" x14ac:dyDescent="0.25">
      <c r="A1233" s="61" t="s">
        <v>106</v>
      </c>
      <c r="B1233" s="61" t="s">
        <v>41</v>
      </c>
      <c r="C1233" s="60">
        <v>164046.17092199999</v>
      </c>
      <c r="D1233" s="61" t="s">
        <v>107</v>
      </c>
      <c r="E1233" s="61" t="s">
        <v>15</v>
      </c>
    </row>
    <row r="1234" spans="1:5" x14ac:dyDescent="0.25">
      <c r="A1234" s="61" t="s">
        <v>106</v>
      </c>
      <c r="B1234" s="61" t="s">
        <v>44</v>
      </c>
      <c r="C1234" s="60">
        <v>163153.064847</v>
      </c>
      <c r="D1234" s="61" t="s">
        <v>106</v>
      </c>
      <c r="E1234" s="61" t="s">
        <v>14</v>
      </c>
    </row>
    <row r="1235" spans="1:5" x14ac:dyDescent="0.25">
      <c r="A1235" s="61" t="s">
        <v>106</v>
      </c>
      <c r="B1235" s="61" t="s">
        <v>40</v>
      </c>
      <c r="C1235" s="60">
        <v>162921.70566000001</v>
      </c>
      <c r="D1235" s="61" t="s">
        <v>107</v>
      </c>
      <c r="E1235" s="61" t="s">
        <v>4</v>
      </c>
    </row>
    <row r="1236" spans="1:5" x14ac:dyDescent="0.25">
      <c r="A1236" s="61" t="s">
        <v>106</v>
      </c>
      <c r="B1236" s="61" t="s">
        <v>41</v>
      </c>
      <c r="C1236" s="60">
        <v>162753.57478200001</v>
      </c>
      <c r="D1236" s="61" t="s">
        <v>107</v>
      </c>
      <c r="E1236" s="61" t="s">
        <v>4</v>
      </c>
    </row>
    <row r="1237" spans="1:5" x14ac:dyDescent="0.25">
      <c r="A1237" s="61" t="s">
        <v>106</v>
      </c>
      <c r="B1237" s="61" t="s">
        <v>45</v>
      </c>
      <c r="C1237" s="60">
        <v>162083.937458</v>
      </c>
      <c r="D1237" s="61" t="s">
        <v>107</v>
      </c>
      <c r="E1237" s="61" t="s">
        <v>5</v>
      </c>
    </row>
    <row r="1238" spans="1:5" x14ac:dyDescent="0.25">
      <c r="A1238" s="61" t="s">
        <v>106</v>
      </c>
      <c r="B1238" s="61" t="s">
        <v>42</v>
      </c>
      <c r="C1238" s="60">
        <v>161411.07844400001</v>
      </c>
      <c r="D1238" s="61" t="s">
        <v>107</v>
      </c>
      <c r="E1238" s="61" t="s">
        <v>4</v>
      </c>
    </row>
    <row r="1239" spans="1:5" x14ac:dyDescent="0.25">
      <c r="A1239" s="61" t="s">
        <v>106</v>
      </c>
      <c r="B1239" s="61" t="s">
        <v>39</v>
      </c>
      <c r="C1239" s="60">
        <v>160789.22644999999</v>
      </c>
      <c r="D1239" s="61" t="s">
        <v>107</v>
      </c>
      <c r="E1239" s="61" t="s">
        <v>5</v>
      </c>
    </row>
    <row r="1240" spans="1:5" x14ac:dyDescent="0.25">
      <c r="A1240" s="61" t="s">
        <v>106</v>
      </c>
      <c r="B1240" s="61" t="s">
        <v>41</v>
      </c>
      <c r="C1240" s="60">
        <v>160680.96502800001</v>
      </c>
      <c r="D1240" s="61" t="s">
        <v>107</v>
      </c>
      <c r="E1240" s="61" t="s">
        <v>1</v>
      </c>
    </row>
    <row r="1241" spans="1:5" x14ac:dyDescent="0.25">
      <c r="A1241" s="61" t="s">
        <v>106</v>
      </c>
      <c r="B1241" s="61" t="s">
        <v>43</v>
      </c>
      <c r="C1241" s="60">
        <v>160264.55695999999</v>
      </c>
      <c r="D1241" s="61" t="s">
        <v>107</v>
      </c>
      <c r="E1241" s="61" t="s">
        <v>10</v>
      </c>
    </row>
    <row r="1242" spans="1:5" x14ac:dyDescent="0.25">
      <c r="A1242" s="61" t="s">
        <v>106</v>
      </c>
      <c r="B1242" s="61" t="s">
        <v>45</v>
      </c>
      <c r="C1242" s="60">
        <v>159431.89546</v>
      </c>
      <c r="D1242" s="61" t="s">
        <v>106</v>
      </c>
      <c r="E1242" s="61" t="s">
        <v>11</v>
      </c>
    </row>
    <row r="1243" spans="1:5" x14ac:dyDescent="0.25">
      <c r="A1243" s="61" t="s">
        <v>106</v>
      </c>
      <c r="B1243" s="61" t="s">
        <v>44</v>
      </c>
      <c r="C1243" s="60">
        <v>159304.809733</v>
      </c>
      <c r="D1243" s="61" t="s">
        <v>107</v>
      </c>
      <c r="E1243" s="61" t="s">
        <v>5</v>
      </c>
    </row>
    <row r="1244" spans="1:5" x14ac:dyDescent="0.25">
      <c r="A1244" s="61" t="s">
        <v>106</v>
      </c>
      <c r="B1244" s="61" t="s">
        <v>47</v>
      </c>
      <c r="C1244" s="60">
        <v>159261.01323700001</v>
      </c>
      <c r="D1244" s="61" t="s">
        <v>106</v>
      </c>
      <c r="E1244" s="61" t="s">
        <v>4</v>
      </c>
    </row>
    <row r="1245" spans="1:5" x14ac:dyDescent="0.25">
      <c r="A1245" s="61" t="s">
        <v>106</v>
      </c>
      <c r="B1245" s="61" t="s">
        <v>44</v>
      </c>
      <c r="C1245" s="60">
        <v>159071.154301</v>
      </c>
      <c r="D1245" s="61" t="s">
        <v>106</v>
      </c>
      <c r="E1245" s="61" t="s">
        <v>14</v>
      </c>
    </row>
    <row r="1246" spans="1:5" x14ac:dyDescent="0.25">
      <c r="A1246" s="61" t="s">
        <v>106</v>
      </c>
      <c r="B1246" s="61" t="s">
        <v>40</v>
      </c>
      <c r="C1246" s="60">
        <v>159043.79051200001</v>
      </c>
      <c r="D1246" s="61" t="s">
        <v>106</v>
      </c>
      <c r="E1246" s="61" t="s">
        <v>12</v>
      </c>
    </row>
    <row r="1247" spans="1:5" x14ac:dyDescent="0.25">
      <c r="A1247" s="61" t="s">
        <v>106</v>
      </c>
      <c r="B1247" s="61" t="s">
        <v>42</v>
      </c>
      <c r="C1247" s="60">
        <v>158759.25532699999</v>
      </c>
      <c r="D1247" s="61" t="s">
        <v>107</v>
      </c>
      <c r="E1247" s="61" t="s">
        <v>4</v>
      </c>
    </row>
    <row r="1248" spans="1:5" x14ac:dyDescent="0.25">
      <c r="A1248" s="61" t="s">
        <v>106</v>
      </c>
      <c r="B1248" s="61" t="s">
        <v>40</v>
      </c>
      <c r="C1248" s="60">
        <v>157896.975672</v>
      </c>
      <c r="D1248" s="61" t="s">
        <v>107</v>
      </c>
      <c r="E1248" s="61" t="s">
        <v>4</v>
      </c>
    </row>
    <row r="1249" spans="1:5" x14ac:dyDescent="0.25">
      <c r="A1249" s="61" t="s">
        <v>106</v>
      </c>
      <c r="B1249" s="61" t="s">
        <v>42</v>
      </c>
      <c r="C1249" s="60">
        <v>156972.187916</v>
      </c>
      <c r="D1249" s="61" t="s">
        <v>107</v>
      </c>
      <c r="E1249" s="61" t="s">
        <v>4</v>
      </c>
    </row>
    <row r="1250" spans="1:5" x14ac:dyDescent="0.25">
      <c r="A1250" s="61" t="s">
        <v>106</v>
      </c>
      <c r="B1250" s="61" t="s">
        <v>40</v>
      </c>
      <c r="C1250" s="60">
        <v>156624.21948100001</v>
      </c>
      <c r="D1250" s="61" t="s">
        <v>107</v>
      </c>
      <c r="E1250" s="61" t="s">
        <v>5</v>
      </c>
    </row>
    <row r="1251" spans="1:5" x14ac:dyDescent="0.25">
      <c r="A1251" s="61" t="s">
        <v>106</v>
      </c>
      <c r="B1251" s="61" t="s">
        <v>44</v>
      </c>
      <c r="C1251" s="60">
        <v>156298.595715</v>
      </c>
      <c r="D1251" s="61" t="s">
        <v>106</v>
      </c>
      <c r="E1251" s="61" t="s">
        <v>11</v>
      </c>
    </row>
    <row r="1252" spans="1:5" x14ac:dyDescent="0.25">
      <c r="A1252" s="61" t="s">
        <v>106</v>
      </c>
      <c r="B1252" s="61" t="s">
        <v>42</v>
      </c>
      <c r="C1252" s="60">
        <v>155627.60146599999</v>
      </c>
      <c r="D1252" s="61" t="s">
        <v>107</v>
      </c>
      <c r="E1252" s="61" t="s">
        <v>4</v>
      </c>
    </row>
    <row r="1253" spans="1:5" x14ac:dyDescent="0.25">
      <c r="A1253" s="61" t="s">
        <v>106</v>
      </c>
      <c r="B1253" s="61" t="s">
        <v>44</v>
      </c>
      <c r="C1253" s="60">
        <v>154829.173228</v>
      </c>
      <c r="D1253" s="61" t="s">
        <v>107</v>
      </c>
      <c r="E1253" s="61" t="s">
        <v>4</v>
      </c>
    </row>
    <row r="1254" spans="1:5" x14ac:dyDescent="0.25">
      <c r="A1254" s="61" t="s">
        <v>106</v>
      </c>
      <c r="B1254" s="61" t="s">
        <v>43</v>
      </c>
      <c r="C1254" s="60">
        <v>154330.50363799999</v>
      </c>
      <c r="D1254" s="61" t="s">
        <v>107</v>
      </c>
      <c r="E1254" s="61" t="s">
        <v>10</v>
      </c>
    </row>
    <row r="1255" spans="1:5" x14ac:dyDescent="0.25">
      <c r="A1255" s="61" t="s">
        <v>106</v>
      </c>
      <c r="B1255" s="61" t="s">
        <v>42</v>
      </c>
      <c r="C1255" s="60">
        <v>153642.77474399999</v>
      </c>
      <c r="D1255" s="61" t="s">
        <v>106</v>
      </c>
      <c r="E1255" s="61" t="s">
        <v>14</v>
      </c>
    </row>
    <row r="1256" spans="1:5" x14ac:dyDescent="0.25">
      <c r="A1256" s="61" t="s">
        <v>106</v>
      </c>
      <c r="B1256" s="61" t="s">
        <v>45</v>
      </c>
      <c r="C1256" s="60">
        <v>153303.193267</v>
      </c>
      <c r="D1256" s="61" t="s">
        <v>106</v>
      </c>
      <c r="E1256" s="61" t="s">
        <v>5</v>
      </c>
    </row>
    <row r="1257" spans="1:5" x14ac:dyDescent="0.25">
      <c r="A1257" s="61" t="s">
        <v>106</v>
      </c>
      <c r="B1257" s="61" t="s">
        <v>41</v>
      </c>
      <c r="C1257" s="60">
        <v>153286.39028299999</v>
      </c>
      <c r="D1257" s="61" t="s">
        <v>107</v>
      </c>
      <c r="E1257" s="61" t="s">
        <v>4</v>
      </c>
    </row>
    <row r="1258" spans="1:5" x14ac:dyDescent="0.25">
      <c r="A1258" s="61" t="s">
        <v>106</v>
      </c>
      <c r="B1258" s="61" t="s">
        <v>41</v>
      </c>
      <c r="C1258" s="60">
        <v>152770.981371</v>
      </c>
      <c r="D1258" s="61" t="s">
        <v>107</v>
      </c>
      <c r="E1258" s="61" t="s">
        <v>4</v>
      </c>
    </row>
    <row r="1259" spans="1:5" x14ac:dyDescent="0.25">
      <c r="A1259" s="61" t="s">
        <v>106</v>
      </c>
      <c r="B1259" s="61" t="s">
        <v>40</v>
      </c>
      <c r="C1259" s="60">
        <v>152687.33751700001</v>
      </c>
      <c r="D1259" s="61" t="s">
        <v>107</v>
      </c>
      <c r="E1259" s="61" t="s">
        <v>4</v>
      </c>
    </row>
    <row r="1260" spans="1:5" x14ac:dyDescent="0.25">
      <c r="A1260" s="61" t="s">
        <v>106</v>
      </c>
      <c r="B1260" s="61" t="s">
        <v>45</v>
      </c>
      <c r="C1260" s="60">
        <v>152286.47753800001</v>
      </c>
      <c r="D1260" s="61" t="s">
        <v>107</v>
      </c>
      <c r="E1260" s="61" t="s">
        <v>4</v>
      </c>
    </row>
    <row r="1261" spans="1:5" x14ac:dyDescent="0.25">
      <c r="A1261" s="61" t="s">
        <v>106</v>
      </c>
      <c r="B1261" s="61" t="s">
        <v>47</v>
      </c>
      <c r="C1261" s="60">
        <v>151708.369278</v>
      </c>
      <c r="D1261" s="61" t="s">
        <v>107</v>
      </c>
      <c r="E1261" s="61" t="s">
        <v>10</v>
      </c>
    </row>
    <row r="1262" spans="1:5" x14ac:dyDescent="0.25">
      <c r="A1262" s="61" t="s">
        <v>106</v>
      </c>
      <c r="B1262" s="61" t="s">
        <v>47</v>
      </c>
      <c r="C1262" s="60">
        <v>151477.82131199999</v>
      </c>
      <c r="D1262" s="61" t="s">
        <v>107</v>
      </c>
      <c r="E1262" s="61" t="s">
        <v>3</v>
      </c>
    </row>
    <row r="1263" spans="1:5" x14ac:dyDescent="0.25">
      <c r="A1263" s="61" t="s">
        <v>106</v>
      </c>
      <c r="B1263" s="61" t="s">
        <v>45</v>
      </c>
      <c r="C1263" s="60">
        <v>150818.42474799999</v>
      </c>
      <c r="D1263" s="61" t="s">
        <v>106</v>
      </c>
      <c r="E1263" s="61" t="s">
        <v>14</v>
      </c>
    </row>
    <row r="1264" spans="1:5" x14ac:dyDescent="0.25">
      <c r="A1264" s="61" t="s">
        <v>106</v>
      </c>
      <c r="B1264" s="61" t="s">
        <v>41</v>
      </c>
      <c r="C1264" s="60">
        <v>150379.60941400001</v>
      </c>
      <c r="D1264" s="61" t="s">
        <v>107</v>
      </c>
      <c r="E1264" s="61" t="s">
        <v>6</v>
      </c>
    </row>
    <row r="1265" spans="1:5" x14ac:dyDescent="0.25">
      <c r="A1265" s="61" t="s">
        <v>106</v>
      </c>
      <c r="B1265" s="61" t="s">
        <v>40</v>
      </c>
      <c r="C1265" s="60">
        <v>150257.49853499999</v>
      </c>
      <c r="D1265" s="61" t="s">
        <v>107</v>
      </c>
      <c r="E1265" s="61" t="s">
        <v>1</v>
      </c>
    </row>
    <row r="1266" spans="1:5" x14ac:dyDescent="0.25">
      <c r="A1266" s="61" t="s">
        <v>106</v>
      </c>
      <c r="B1266" s="61" t="s">
        <v>41</v>
      </c>
      <c r="C1266" s="60">
        <v>150119.417598</v>
      </c>
      <c r="D1266" s="61" t="s">
        <v>107</v>
      </c>
      <c r="E1266" s="61" t="s">
        <v>4</v>
      </c>
    </row>
    <row r="1267" spans="1:5" x14ac:dyDescent="0.25">
      <c r="A1267" s="61" t="s">
        <v>106</v>
      </c>
      <c r="B1267" s="61" t="s">
        <v>42</v>
      </c>
      <c r="C1267" s="60">
        <v>149364.06611499999</v>
      </c>
      <c r="D1267" s="61" t="s">
        <v>107</v>
      </c>
      <c r="E1267" s="61" t="s">
        <v>5</v>
      </c>
    </row>
    <row r="1268" spans="1:5" x14ac:dyDescent="0.25">
      <c r="A1268" s="61" t="s">
        <v>106</v>
      </c>
      <c r="B1268" s="61" t="s">
        <v>40</v>
      </c>
      <c r="C1268" s="60">
        <v>149149.31727999999</v>
      </c>
      <c r="D1268" s="61" t="s">
        <v>107</v>
      </c>
      <c r="E1268" s="61" t="s">
        <v>5</v>
      </c>
    </row>
    <row r="1269" spans="1:5" x14ac:dyDescent="0.25">
      <c r="A1269" s="61" t="s">
        <v>106</v>
      </c>
      <c r="B1269" s="61" t="s">
        <v>40</v>
      </c>
      <c r="C1269" s="60">
        <v>148944.82828399999</v>
      </c>
      <c r="D1269" s="61" t="s">
        <v>107</v>
      </c>
      <c r="E1269" s="61" t="s">
        <v>4</v>
      </c>
    </row>
    <row r="1270" spans="1:5" x14ac:dyDescent="0.25">
      <c r="A1270" s="61" t="s">
        <v>106</v>
      </c>
      <c r="B1270" s="61" t="s">
        <v>47</v>
      </c>
      <c r="C1270" s="60">
        <v>148446.85149299999</v>
      </c>
      <c r="D1270" s="61" t="s">
        <v>107</v>
      </c>
      <c r="E1270" s="61" t="s">
        <v>1</v>
      </c>
    </row>
    <row r="1271" spans="1:5" x14ac:dyDescent="0.25">
      <c r="A1271" s="61" t="s">
        <v>106</v>
      </c>
      <c r="B1271" s="61" t="s">
        <v>42</v>
      </c>
      <c r="C1271" s="60">
        <v>147748.69830300001</v>
      </c>
      <c r="D1271" s="61" t="s">
        <v>107</v>
      </c>
      <c r="E1271" s="61" t="s">
        <v>4</v>
      </c>
    </row>
    <row r="1272" spans="1:5" x14ac:dyDescent="0.25">
      <c r="A1272" s="61" t="s">
        <v>106</v>
      </c>
      <c r="B1272" s="61" t="s">
        <v>40</v>
      </c>
      <c r="C1272" s="60">
        <v>147432.374855</v>
      </c>
      <c r="D1272" s="61" t="s">
        <v>107</v>
      </c>
      <c r="E1272" s="61" t="s">
        <v>5</v>
      </c>
    </row>
    <row r="1273" spans="1:5" x14ac:dyDescent="0.25">
      <c r="A1273" s="61" t="s">
        <v>106</v>
      </c>
      <c r="B1273" s="61" t="s">
        <v>42</v>
      </c>
      <c r="C1273" s="60">
        <v>147400.71995900001</v>
      </c>
      <c r="D1273" s="61" t="s">
        <v>107</v>
      </c>
      <c r="E1273" s="61" t="s">
        <v>14</v>
      </c>
    </row>
    <row r="1274" spans="1:5" x14ac:dyDescent="0.25">
      <c r="A1274" s="61" t="s">
        <v>106</v>
      </c>
      <c r="B1274" s="61" t="s">
        <v>47</v>
      </c>
      <c r="C1274" s="60">
        <v>147278.99017100001</v>
      </c>
      <c r="D1274" s="61" t="s">
        <v>106</v>
      </c>
      <c r="E1274" s="61" t="s">
        <v>8</v>
      </c>
    </row>
    <row r="1275" spans="1:5" x14ac:dyDescent="0.25">
      <c r="A1275" s="61" t="s">
        <v>106</v>
      </c>
      <c r="B1275" s="61" t="s">
        <v>41</v>
      </c>
      <c r="C1275" s="60">
        <v>147274.03106499999</v>
      </c>
      <c r="D1275" s="61" t="s">
        <v>107</v>
      </c>
      <c r="E1275" s="61" t="s">
        <v>4</v>
      </c>
    </row>
    <row r="1276" spans="1:5" x14ac:dyDescent="0.25">
      <c r="A1276" s="61" t="s">
        <v>106</v>
      </c>
      <c r="B1276" s="61" t="s">
        <v>39</v>
      </c>
      <c r="C1276" s="60">
        <v>146954.58770500001</v>
      </c>
      <c r="D1276" s="61" t="s">
        <v>107</v>
      </c>
      <c r="E1276" s="61" t="s">
        <v>5</v>
      </c>
    </row>
    <row r="1277" spans="1:5" x14ac:dyDescent="0.25">
      <c r="A1277" s="61" t="s">
        <v>106</v>
      </c>
      <c r="B1277" s="61" t="s">
        <v>44</v>
      </c>
      <c r="C1277" s="60">
        <v>146697.977285</v>
      </c>
      <c r="D1277" s="61" t="s">
        <v>107</v>
      </c>
      <c r="E1277" s="61" t="s">
        <v>5</v>
      </c>
    </row>
    <row r="1278" spans="1:5" x14ac:dyDescent="0.25">
      <c r="A1278" s="61" t="s">
        <v>106</v>
      </c>
      <c r="B1278" s="61" t="s">
        <v>40</v>
      </c>
      <c r="C1278" s="60">
        <v>146357.84005999999</v>
      </c>
      <c r="D1278" s="61" t="s">
        <v>107</v>
      </c>
      <c r="E1278" s="61" t="s">
        <v>4</v>
      </c>
    </row>
    <row r="1279" spans="1:5" x14ac:dyDescent="0.25">
      <c r="A1279" s="61" t="s">
        <v>106</v>
      </c>
      <c r="B1279" s="61" t="s">
        <v>41</v>
      </c>
      <c r="C1279" s="60">
        <v>146048.986768</v>
      </c>
      <c r="D1279" s="61" t="s">
        <v>107</v>
      </c>
      <c r="E1279" s="61" t="s">
        <v>4</v>
      </c>
    </row>
    <row r="1280" spans="1:5" x14ac:dyDescent="0.25">
      <c r="A1280" s="61" t="s">
        <v>106</v>
      </c>
      <c r="B1280" s="61" t="s">
        <v>44</v>
      </c>
      <c r="C1280" s="60">
        <v>146009.038222</v>
      </c>
      <c r="D1280" s="61" t="s">
        <v>107</v>
      </c>
      <c r="E1280" s="61" t="s">
        <v>14</v>
      </c>
    </row>
    <row r="1281" spans="1:5" x14ac:dyDescent="0.25">
      <c r="A1281" s="61" t="s">
        <v>106</v>
      </c>
      <c r="B1281" s="61" t="s">
        <v>44</v>
      </c>
      <c r="C1281" s="60">
        <v>145938.07014</v>
      </c>
      <c r="D1281" s="61" t="s">
        <v>107</v>
      </c>
      <c r="E1281" s="61" t="s">
        <v>14</v>
      </c>
    </row>
    <row r="1282" spans="1:5" x14ac:dyDescent="0.25">
      <c r="A1282" s="61" t="s">
        <v>106</v>
      </c>
      <c r="B1282" s="61" t="s">
        <v>41</v>
      </c>
      <c r="C1282" s="60">
        <v>145894.385117</v>
      </c>
      <c r="D1282" s="61" t="s">
        <v>107</v>
      </c>
      <c r="E1282" s="61" t="s">
        <v>4</v>
      </c>
    </row>
    <row r="1283" spans="1:5" x14ac:dyDescent="0.25">
      <c r="A1283" s="61" t="s">
        <v>106</v>
      </c>
      <c r="B1283" s="61" t="s">
        <v>40</v>
      </c>
      <c r="C1283" s="60">
        <v>145875.575992</v>
      </c>
      <c r="D1283" s="61" t="s">
        <v>107</v>
      </c>
      <c r="E1283" s="61" t="s">
        <v>4</v>
      </c>
    </row>
    <row r="1284" spans="1:5" x14ac:dyDescent="0.25">
      <c r="A1284" s="61" t="s">
        <v>106</v>
      </c>
      <c r="B1284" s="61" t="s">
        <v>41</v>
      </c>
      <c r="C1284" s="60">
        <v>145853.66099900001</v>
      </c>
      <c r="D1284" s="61" t="s">
        <v>107</v>
      </c>
      <c r="E1284" s="61" t="s">
        <v>4</v>
      </c>
    </row>
    <row r="1285" spans="1:5" x14ac:dyDescent="0.25">
      <c r="A1285" s="61" t="s">
        <v>106</v>
      </c>
      <c r="B1285" s="61" t="s">
        <v>44</v>
      </c>
      <c r="C1285" s="60">
        <v>145589.87936600001</v>
      </c>
      <c r="D1285" s="61" t="s">
        <v>107</v>
      </c>
      <c r="E1285" s="61" t="s">
        <v>9</v>
      </c>
    </row>
    <row r="1286" spans="1:5" x14ac:dyDescent="0.25">
      <c r="A1286" s="61" t="s">
        <v>106</v>
      </c>
      <c r="B1286" s="61" t="s">
        <v>45</v>
      </c>
      <c r="C1286" s="60">
        <v>145509.450301</v>
      </c>
      <c r="D1286" s="61" t="s">
        <v>106</v>
      </c>
      <c r="E1286" s="61" t="s">
        <v>5</v>
      </c>
    </row>
    <row r="1287" spans="1:5" x14ac:dyDescent="0.25">
      <c r="A1287" s="61" t="s">
        <v>106</v>
      </c>
      <c r="B1287" s="61" t="s">
        <v>39</v>
      </c>
      <c r="C1287" s="60">
        <v>145477.25341100001</v>
      </c>
      <c r="D1287" s="61" t="s">
        <v>107</v>
      </c>
      <c r="E1287" s="61" t="s">
        <v>4</v>
      </c>
    </row>
    <row r="1288" spans="1:5" x14ac:dyDescent="0.25">
      <c r="A1288" s="61" t="s">
        <v>106</v>
      </c>
      <c r="B1288" s="61" t="s">
        <v>47</v>
      </c>
      <c r="C1288" s="60">
        <v>145387.03004700001</v>
      </c>
      <c r="D1288" s="61" t="s">
        <v>107</v>
      </c>
      <c r="E1288" s="61" t="s">
        <v>8</v>
      </c>
    </row>
    <row r="1289" spans="1:5" x14ac:dyDescent="0.25">
      <c r="A1289" s="61" t="s">
        <v>106</v>
      </c>
      <c r="B1289" s="61" t="s">
        <v>40</v>
      </c>
      <c r="C1289" s="60">
        <v>145349.93938500001</v>
      </c>
      <c r="D1289" s="61" t="s">
        <v>107</v>
      </c>
      <c r="E1289" s="61" t="s">
        <v>9</v>
      </c>
    </row>
    <row r="1290" spans="1:5" x14ac:dyDescent="0.25">
      <c r="A1290" s="61" t="s">
        <v>106</v>
      </c>
      <c r="B1290" s="61" t="s">
        <v>47</v>
      </c>
      <c r="C1290" s="60">
        <v>145037.95214000001</v>
      </c>
      <c r="D1290" s="61" t="s">
        <v>107</v>
      </c>
      <c r="E1290" s="61" t="s">
        <v>8</v>
      </c>
    </row>
    <row r="1291" spans="1:5" x14ac:dyDescent="0.25">
      <c r="A1291" s="61" t="s">
        <v>106</v>
      </c>
      <c r="B1291" s="61" t="s">
        <v>41</v>
      </c>
      <c r="C1291" s="60">
        <v>144913.15553799999</v>
      </c>
      <c r="D1291" s="61" t="s">
        <v>107</v>
      </c>
      <c r="E1291" s="61" t="s">
        <v>14</v>
      </c>
    </row>
    <row r="1292" spans="1:5" x14ac:dyDescent="0.25">
      <c r="A1292" s="61" t="s">
        <v>106</v>
      </c>
      <c r="B1292" s="61" t="s">
        <v>41</v>
      </c>
      <c r="C1292" s="60">
        <v>144213.33712899999</v>
      </c>
      <c r="D1292" s="61" t="s">
        <v>107</v>
      </c>
      <c r="E1292" s="61" t="s">
        <v>5</v>
      </c>
    </row>
    <row r="1293" spans="1:5" x14ac:dyDescent="0.25">
      <c r="A1293" s="61" t="s">
        <v>106</v>
      </c>
      <c r="B1293" s="61" t="s">
        <v>40</v>
      </c>
      <c r="C1293" s="60">
        <v>143565.535684</v>
      </c>
      <c r="D1293" s="61" t="s">
        <v>107</v>
      </c>
      <c r="E1293" s="61" t="s">
        <v>4</v>
      </c>
    </row>
    <row r="1294" spans="1:5" x14ac:dyDescent="0.25">
      <c r="A1294" s="61" t="s">
        <v>106</v>
      </c>
      <c r="B1294" s="61" t="s">
        <v>39</v>
      </c>
      <c r="C1294" s="60">
        <v>143403.23639500001</v>
      </c>
      <c r="D1294" s="61" t="s">
        <v>107</v>
      </c>
      <c r="E1294" s="61" t="s">
        <v>4</v>
      </c>
    </row>
    <row r="1295" spans="1:5" x14ac:dyDescent="0.25">
      <c r="A1295" s="61" t="s">
        <v>106</v>
      </c>
      <c r="B1295" s="61" t="s">
        <v>39</v>
      </c>
      <c r="C1295" s="60">
        <v>143364.88617000001</v>
      </c>
      <c r="D1295" s="61" t="s">
        <v>107</v>
      </c>
      <c r="E1295" s="61" t="s">
        <v>4</v>
      </c>
    </row>
    <row r="1296" spans="1:5" x14ac:dyDescent="0.25">
      <c r="A1296" s="61" t="s">
        <v>106</v>
      </c>
      <c r="B1296" s="61" t="s">
        <v>47</v>
      </c>
      <c r="C1296" s="60">
        <v>143233.692305</v>
      </c>
      <c r="D1296" s="61" t="s">
        <v>106</v>
      </c>
      <c r="E1296" s="61" t="s">
        <v>14</v>
      </c>
    </row>
    <row r="1297" spans="1:5" x14ac:dyDescent="0.25">
      <c r="A1297" s="61" t="s">
        <v>106</v>
      </c>
      <c r="B1297" s="61" t="s">
        <v>41</v>
      </c>
      <c r="C1297" s="60">
        <v>142725.58370399999</v>
      </c>
      <c r="D1297" s="61" t="s">
        <v>107</v>
      </c>
      <c r="E1297" s="61" t="s">
        <v>5</v>
      </c>
    </row>
    <row r="1298" spans="1:5" x14ac:dyDescent="0.25">
      <c r="A1298" s="61" t="s">
        <v>106</v>
      </c>
      <c r="B1298" s="61" t="s">
        <v>47</v>
      </c>
      <c r="C1298" s="60">
        <v>142183.04893600001</v>
      </c>
      <c r="D1298" s="61" t="s">
        <v>106</v>
      </c>
      <c r="E1298" s="61" t="s">
        <v>8</v>
      </c>
    </row>
    <row r="1299" spans="1:5" x14ac:dyDescent="0.25">
      <c r="A1299" s="61" t="s">
        <v>106</v>
      </c>
      <c r="B1299" s="61" t="s">
        <v>44</v>
      </c>
      <c r="C1299" s="60">
        <v>142087.12184099999</v>
      </c>
      <c r="D1299" s="61" t="s">
        <v>107</v>
      </c>
      <c r="E1299" s="61" t="s">
        <v>11</v>
      </c>
    </row>
    <row r="1300" spans="1:5" x14ac:dyDescent="0.25">
      <c r="A1300" s="61" t="s">
        <v>106</v>
      </c>
      <c r="B1300" s="61" t="s">
        <v>39</v>
      </c>
      <c r="C1300" s="60">
        <v>142006.959623</v>
      </c>
      <c r="D1300" s="61" t="s">
        <v>107</v>
      </c>
      <c r="E1300" s="61" t="s">
        <v>4</v>
      </c>
    </row>
    <row r="1301" spans="1:5" x14ac:dyDescent="0.25">
      <c r="A1301" s="61" t="s">
        <v>106</v>
      </c>
      <c r="B1301" s="61" t="s">
        <v>44</v>
      </c>
      <c r="C1301" s="60">
        <v>141828.759586</v>
      </c>
      <c r="D1301" s="61" t="s">
        <v>107</v>
      </c>
      <c r="E1301" s="61" t="s">
        <v>14</v>
      </c>
    </row>
    <row r="1302" spans="1:5" x14ac:dyDescent="0.25">
      <c r="A1302" s="61" t="s">
        <v>106</v>
      </c>
      <c r="B1302" s="61" t="s">
        <v>41</v>
      </c>
      <c r="C1302" s="60">
        <v>141495.22429000001</v>
      </c>
      <c r="D1302" s="61" t="s">
        <v>107</v>
      </c>
      <c r="E1302" s="61" t="s">
        <v>5</v>
      </c>
    </row>
    <row r="1303" spans="1:5" x14ac:dyDescent="0.25">
      <c r="A1303" s="61" t="s">
        <v>106</v>
      </c>
      <c r="B1303" s="61" t="s">
        <v>47</v>
      </c>
      <c r="C1303" s="60">
        <v>140992.70847400001</v>
      </c>
      <c r="D1303" s="61" t="s">
        <v>106</v>
      </c>
      <c r="E1303" s="61" t="s">
        <v>6</v>
      </c>
    </row>
    <row r="1304" spans="1:5" x14ac:dyDescent="0.25">
      <c r="A1304" s="61" t="s">
        <v>106</v>
      </c>
      <c r="B1304" s="61" t="s">
        <v>43</v>
      </c>
      <c r="C1304" s="60">
        <v>140516.571777</v>
      </c>
      <c r="D1304" s="61" t="s">
        <v>107</v>
      </c>
      <c r="E1304" s="61" t="s">
        <v>14</v>
      </c>
    </row>
    <row r="1305" spans="1:5" x14ac:dyDescent="0.25">
      <c r="A1305" s="61" t="s">
        <v>106</v>
      </c>
      <c r="B1305" s="61" t="s">
        <v>40</v>
      </c>
      <c r="C1305" s="60">
        <v>140425.53515899999</v>
      </c>
      <c r="D1305" s="61" t="s">
        <v>107</v>
      </c>
      <c r="E1305" s="61" t="s">
        <v>4</v>
      </c>
    </row>
    <row r="1306" spans="1:5" x14ac:dyDescent="0.25">
      <c r="A1306" s="61" t="s">
        <v>106</v>
      </c>
      <c r="B1306" s="61" t="s">
        <v>41</v>
      </c>
      <c r="C1306" s="60">
        <v>140389.90908000001</v>
      </c>
      <c r="D1306" s="61" t="s">
        <v>107</v>
      </c>
      <c r="E1306" s="61" t="s">
        <v>5</v>
      </c>
    </row>
    <row r="1307" spans="1:5" x14ac:dyDescent="0.25">
      <c r="A1307" s="61" t="s">
        <v>106</v>
      </c>
      <c r="B1307" s="61" t="s">
        <v>44</v>
      </c>
      <c r="C1307" s="60">
        <v>140306.31221900001</v>
      </c>
      <c r="D1307" s="61" t="s">
        <v>107</v>
      </c>
      <c r="E1307" s="61" t="s">
        <v>14</v>
      </c>
    </row>
    <row r="1308" spans="1:5" x14ac:dyDescent="0.25">
      <c r="A1308" s="61" t="s">
        <v>106</v>
      </c>
      <c r="B1308" s="61" t="s">
        <v>43</v>
      </c>
      <c r="C1308" s="60">
        <v>139580.25184400001</v>
      </c>
      <c r="D1308" s="61" t="s">
        <v>107</v>
      </c>
      <c r="E1308" s="61" t="s">
        <v>14</v>
      </c>
    </row>
    <row r="1309" spans="1:5" x14ac:dyDescent="0.25">
      <c r="A1309" s="61" t="s">
        <v>106</v>
      </c>
      <c r="B1309" s="61" t="s">
        <v>42</v>
      </c>
      <c r="C1309" s="60">
        <v>139468.716502</v>
      </c>
      <c r="D1309" s="61" t="s">
        <v>107</v>
      </c>
      <c r="E1309" s="61" t="s">
        <v>4</v>
      </c>
    </row>
    <row r="1310" spans="1:5" x14ac:dyDescent="0.25">
      <c r="A1310" s="61" t="s">
        <v>106</v>
      </c>
      <c r="B1310" s="61" t="s">
        <v>41</v>
      </c>
      <c r="C1310" s="60">
        <v>139104.846345</v>
      </c>
      <c r="D1310" s="61" t="s">
        <v>107</v>
      </c>
      <c r="E1310" s="61" t="s">
        <v>4</v>
      </c>
    </row>
    <row r="1311" spans="1:5" x14ac:dyDescent="0.25">
      <c r="A1311" s="61" t="s">
        <v>106</v>
      </c>
      <c r="B1311" s="61" t="s">
        <v>41</v>
      </c>
      <c r="C1311" s="60">
        <v>139066.44187800001</v>
      </c>
      <c r="D1311" s="61" t="s">
        <v>107</v>
      </c>
      <c r="E1311" s="61" t="s">
        <v>5</v>
      </c>
    </row>
    <row r="1312" spans="1:5" x14ac:dyDescent="0.25">
      <c r="A1312" s="61" t="s">
        <v>106</v>
      </c>
      <c r="B1312" s="61" t="s">
        <v>42</v>
      </c>
      <c r="C1312" s="60">
        <v>138270.00012000001</v>
      </c>
      <c r="D1312" s="61" t="s">
        <v>107</v>
      </c>
      <c r="E1312" s="61" t="s">
        <v>10</v>
      </c>
    </row>
    <row r="1313" spans="1:5" x14ac:dyDescent="0.25">
      <c r="A1313" s="61" t="s">
        <v>106</v>
      </c>
      <c r="B1313" s="61" t="s">
        <v>44</v>
      </c>
      <c r="C1313" s="60">
        <v>138186.58204899999</v>
      </c>
      <c r="D1313" s="61" t="s">
        <v>107</v>
      </c>
      <c r="E1313" s="61" t="s">
        <v>14</v>
      </c>
    </row>
    <row r="1314" spans="1:5" x14ac:dyDescent="0.25">
      <c r="A1314" s="61" t="s">
        <v>106</v>
      </c>
      <c r="B1314" s="61" t="s">
        <v>39</v>
      </c>
      <c r="C1314" s="60">
        <v>137980.499281</v>
      </c>
      <c r="D1314" s="61" t="s">
        <v>107</v>
      </c>
      <c r="E1314" s="61" t="s">
        <v>9</v>
      </c>
    </row>
    <row r="1315" spans="1:5" x14ac:dyDescent="0.25">
      <c r="A1315" s="61" t="s">
        <v>106</v>
      </c>
      <c r="B1315" s="61" t="s">
        <v>44</v>
      </c>
      <c r="C1315" s="60">
        <v>137432.70330699999</v>
      </c>
      <c r="D1315" s="61" t="s">
        <v>107</v>
      </c>
      <c r="E1315" s="61" t="s">
        <v>4</v>
      </c>
    </row>
    <row r="1316" spans="1:5" x14ac:dyDescent="0.25">
      <c r="A1316" s="61" t="s">
        <v>106</v>
      </c>
      <c r="B1316" s="61" t="s">
        <v>39</v>
      </c>
      <c r="C1316" s="60">
        <v>137357.736321</v>
      </c>
      <c r="D1316" s="61" t="s">
        <v>107</v>
      </c>
      <c r="E1316" s="61" t="s">
        <v>5</v>
      </c>
    </row>
    <row r="1317" spans="1:5" x14ac:dyDescent="0.25">
      <c r="A1317" s="61" t="s">
        <v>106</v>
      </c>
      <c r="B1317" s="61" t="s">
        <v>40</v>
      </c>
      <c r="C1317" s="60">
        <v>137204.29885299999</v>
      </c>
      <c r="D1317" s="61" t="s">
        <v>107</v>
      </c>
      <c r="E1317" s="61" t="s">
        <v>4</v>
      </c>
    </row>
    <row r="1318" spans="1:5" x14ac:dyDescent="0.25">
      <c r="A1318" s="61" t="s">
        <v>106</v>
      </c>
      <c r="B1318" s="61" t="s">
        <v>40</v>
      </c>
      <c r="C1318" s="60">
        <v>136635.89642899999</v>
      </c>
      <c r="D1318" s="61" t="s">
        <v>107</v>
      </c>
      <c r="E1318" s="61" t="s">
        <v>4</v>
      </c>
    </row>
    <row r="1319" spans="1:5" x14ac:dyDescent="0.25">
      <c r="A1319" s="61" t="s">
        <v>106</v>
      </c>
      <c r="B1319" s="61" t="s">
        <v>41</v>
      </c>
      <c r="C1319" s="60">
        <v>136610.998077</v>
      </c>
      <c r="D1319" s="61" t="s">
        <v>107</v>
      </c>
      <c r="E1319" s="61" t="s">
        <v>5</v>
      </c>
    </row>
    <row r="1320" spans="1:5" x14ac:dyDescent="0.25">
      <c r="A1320" s="61" t="s">
        <v>106</v>
      </c>
      <c r="B1320" s="61" t="s">
        <v>45</v>
      </c>
      <c r="C1320" s="60">
        <v>136589.24556800001</v>
      </c>
      <c r="D1320" s="61" t="s">
        <v>107</v>
      </c>
      <c r="E1320" s="61" t="s">
        <v>11</v>
      </c>
    </row>
    <row r="1321" spans="1:5" x14ac:dyDescent="0.25">
      <c r="A1321" s="61" t="s">
        <v>106</v>
      </c>
      <c r="B1321" s="61" t="s">
        <v>40</v>
      </c>
      <c r="C1321" s="60">
        <v>136296.385809</v>
      </c>
      <c r="D1321" s="61" t="s">
        <v>107</v>
      </c>
      <c r="E1321" s="61" t="s">
        <v>4</v>
      </c>
    </row>
    <row r="1322" spans="1:5" x14ac:dyDescent="0.25">
      <c r="A1322" s="61" t="s">
        <v>106</v>
      </c>
      <c r="B1322" s="61" t="s">
        <v>39</v>
      </c>
      <c r="C1322" s="60">
        <v>135971.25076299999</v>
      </c>
      <c r="D1322" s="61" t="s">
        <v>107</v>
      </c>
      <c r="E1322" s="61" t="s">
        <v>14</v>
      </c>
    </row>
    <row r="1323" spans="1:5" x14ac:dyDescent="0.25">
      <c r="A1323" s="61" t="s">
        <v>106</v>
      </c>
      <c r="B1323" s="61" t="s">
        <v>47</v>
      </c>
      <c r="C1323" s="60">
        <v>135638.39290199999</v>
      </c>
      <c r="D1323" s="61" t="s">
        <v>107</v>
      </c>
      <c r="E1323" s="61" t="s">
        <v>4</v>
      </c>
    </row>
    <row r="1324" spans="1:5" x14ac:dyDescent="0.25">
      <c r="A1324" s="61" t="s">
        <v>106</v>
      </c>
      <c r="B1324" s="61" t="s">
        <v>47</v>
      </c>
      <c r="C1324" s="60">
        <v>135249.760435</v>
      </c>
      <c r="D1324" s="61" t="s">
        <v>107</v>
      </c>
      <c r="E1324" s="61" t="s">
        <v>4</v>
      </c>
    </row>
    <row r="1325" spans="1:5" x14ac:dyDescent="0.25">
      <c r="A1325" s="61" t="s">
        <v>106</v>
      </c>
      <c r="B1325" s="61" t="s">
        <v>44</v>
      </c>
      <c r="C1325" s="60">
        <v>135171.191563</v>
      </c>
      <c r="D1325" s="61" t="s">
        <v>107</v>
      </c>
      <c r="E1325" s="61" t="s">
        <v>3</v>
      </c>
    </row>
    <row r="1326" spans="1:5" x14ac:dyDescent="0.25">
      <c r="A1326" s="61" t="s">
        <v>106</v>
      </c>
      <c r="B1326" s="61" t="s">
        <v>41</v>
      </c>
      <c r="C1326" s="60">
        <v>134722.88842800001</v>
      </c>
      <c r="D1326" s="61" t="s">
        <v>106</v>
      </c>
      <c r="E1326" s="61" t="s">
        <v>14</v>
      </c>
    </row>
    <row r="1327" spans="1:5" x14ac:dyDescent="0.25">
      <c r="A1327" s="61" t="s">
        <v>106</v>
      </c>
      <c r="B1327" s="61" t="s">
        <v>39</v>
      </c>
      <c r="C1327" s="60">
        <v>134294.696375</v>
      </c>
      <c r="D1327" s="61" t="s">
        <v>107</v>
      </c>
      <c r="E1327" s="61" t="s">
        <v>4</v>
      </c>
    </row>
    <row r="1328" spans="1:5" x14ac:dyDescent="0.25">
      <c r="A1328" s="61" t="s">
        <v>106</v>
      </c>
      <c r="B1328" s="61" t="s">
        <v>39</v>
      </c>
      <c r="C1328" s="60">
        <v>134056.26382200001</v>
      </c>
      <c r="D1328" s="61" t="s">
        <v>107</v>
      </c>
      <c r="E1328" s="61" t="s">
        <v>5</v>
      </c>
    </row>
    <row r="1329" spans="1:5" x14ac:dyDescent="0.25">
      <c r="A1329" s="61" t="s">
        <v>106</v>
      </c>
      <c r="B1329" s="61" t="s">
        <v>44</v>
      </c>
      <c r="C1329" s="60">
        <v>133846.64230599999</v>
      </c>
      <c r="D1329" s="61" t="s">
        <v>106</v>
      </c>
      <c r="E1329" s="61" t="s">
        <v>0</v>
      </c>
    </row>
    <row r="1330" spans="1:5" x14ac:dyDescent="0.25">
      <c r="A1330" s="61" t="s">
        <v>106</v>
      </c>
      <c r="B1330" s="61" t="s">
        <v>44</v>
      </c>
      <c r="C1330" s="60">
        <v>133632.263538</v>
      </c>
      <c r="D1330" s="61" t="s">
        <v>107</v>
      </c>
      <c r="E1330" s="61" t="s">
        <v>14</v>
      </c>
    </row>
    <row r="1331" spans="1:5" x14ac:dyDescent="0.25">
      <c r="A1331" s="61" t="s">
        <v>106</v>
      </c>
      <c r="B1331" s="61" t="s">
        <v>39</v>
      </c>
      <c r="C1331" s="60">
        <v>133439.455541</v>
      </c>
      <c r="D1331" s="61" t="s">
        <v>107</v>
      </c>
      <c r="E1331" s="61" t="s">
        <v>5</v>
      </c>
    </row>
    <row r="1332" spans="1:5" x14ac:dyDescent="0.25">
      <c r="A1332" s="61" t="s">
        <v>106</v>
      </c>
      <c r="B1332" s="61" t="s">
        <v>47</v>
      </c>
      <c r="C1332" s="60">
        <v>133386.01074200001</v>
      </c>
      <c r="D1332" s="61" t="s">
        <v>106</v>
      </c>
      <c r="E1332" s="61" t="s">
        <v>2</v>
      </c>
    </row>
    <row r="1333" spans="1:5" x14ac:dyDescent="0.25">
      <c r="A1333" s="61" t="s">
        <v>106</v>
      </c>
      <c r="B1333" s="61" t="s">
        <v>45</v>
      </c>
      <c r="C1333" s="60">
        <v>133352.123624</v>
      </c>
      <c r="D1333" s="61" t="s">
        <v>106</v>
      </c>
      <c r="E1333" s="61" t="s">
        <v>9</v>
      </c>
    </row>
    <row r="1334" spans="1:5" x14ac:dyDescent="0.25">
      <c r="A1334" s="61" t="s">
        <v>106</v>
      </c>
      <c r="B1334" s="61" t="s">
        <v>39</v>
      </c>
      <c r="C1334" s="60">
        <v>132910.43591500001</v>
      </c>
      <c r="D1334" s="61" t="s">
        <v>107</v>
      </c>
      <c r="E1334" s="61" t="s">
        <v>5</v>
      </c>
    </row>
    <row r="1335" spans="1:5" x14ac:dyDescent="0.25">
      <c r="A1335" s="61" t="s">
        <v>106</v>
      </c>
      <c r="B1335" s="61" t="s">
        <v>44</v>
      </c>
      <c r="C1335" s="60">
        <v>132323.77290499999</v>
      </c>
      <c r="D1335" s="61" t="s">
        <v>107</v>
      </c>
      <c r="E1335" s="61" t="s">
        <v>2</v>
      </c>
    </row>
    <row r="1336" spans="1:5" x14ac:dyDescent="0.25">
      <c r="A1336" s="61" t="s">
        <v>106</v>
      </c>
      <c r="B1336" s="61" t="s">
        <v>41</v>
      </c>
      <c r="C1336" s="60">
        <v>132298.833018</v>
      </c>
      <c r="D1336" s="61" t="s">
        <v>107</v>
      </c>
      <c r="E1336" s="61" t="s">
        <v>6</v>
      </c>
    </row>
    <row r="1337" spans="1:5" x14ac:dyDescent="0.25">
      <c r="A1337" s="61" t="s">
        <v>106</v>
      </c>
      <c r="B1337" s="61" t="s">
        <v>43</v>
      </c>
      <c r="C1337" s="60">
        <v>132120.462718</v>
      </c>
      <c r="D1337" s="61" t="s">
        <v>107</v>
      </c>
      <c r="E1337" s="61" t="s">
        <v>14</v>
      </c>
    </row>
    <row r="1338" spans="1:5" x14ac:dyDescent="0.25">
      <c r="A1338" s="61" t="s">
        <v>106</v>
      </c>
      <c r="B1338" s="61" t="s">
        <v>39</v>
      </c>
      <c r="C1338" s="60">
        <v>131997.624163</v>
      </c>
      <c r="D1338" s="61" t="s">
        <v>107</v>
      </c>
      <c r="E1338" s="61" t="s">
        <v>5</v>
      </c>
    </row>
    <row r="1339" spans="1:5" x14ac:dyDescent="0.25">
      <c r="A1339" s="61" t="s">
        <v>106</v>
      </c>
      <c r="B1339" s="61" t="s">
        <v>41</v>
      </c>
      <c r="C1339" s="60">
        <v>131588.82194200001</v>
      </c>
      <c r="D1339" s="61" t="s">
        <v>107</v>
      </c>
      <c r="E1339" s="61" t="s">
        <v>5</v>
      </c>
    </row>
    <row r="1340" spans="1:5" x14ac:dyDescent="0.25">
      <c r="A1340" s="61" t="s">
        <v>106</v>
      </c>
      <c r="B1340" s="61" t="s">
        <v>41</v>
      </c>
      <c r="C1340" s="60">
        <v>131248.20638600001</v>
      </c>
      <c r="D1340" s="61" t="s">
        <v>107</v>
      </c>
      <c r="E1340" s="61" t="s">
        <v>15</v>
      </c>
    </row>
    <row r="1341" spans="1:5" x14ac:dyDescent="0.25">
      <c r="A1341" s="61" t="s">
        <v>106</v>
      </c>
      <c r="B1341" s="61" t="s">
        <v>42</v>
      </c>
      <c r="C1341" s="60">
        <v>131171.33365300001</v>
      </c>
      <c r="D1341" s="61" t="s">
        <v>107</v>
      </c>
      <c r="E1341" s="61" t="s">
        <v>4</v>
      </c>
    </row>
    <row r="1342" spans="1:5" x14ac:dyDescent="0.25">
      <c r="A1342" s="61" t="s">
        <v>106</v>
      </c>
      <c r="B1342" s="61" t="s">
        <v>42</v>
      </c>
      <c r="C1342" s="60">
        <v>130924.17998299999</v>
      </c>
      <c r="D1342" s="61" t="s">
        <v>106</v>
      </c>
      <c r="E1342" s="61" t="s">
        <v>14</v>
      </c>
    </row>
    <row r="1343" spans="1:5" x14ac:dyDescent="0.25">
      <c r="A1343" s="61" t="s">
        <v>106</v>
      </c>
      <c r="B1343" s="61" t="s">
        <v>40</v>
      </c>
      <c r="C1343" s="60">
        <v>130737.862874</v>
      </c>
      <c r="D1343" s="61" t="s">
        <v>107</v>
      </c>
      <c r="E1343" s="61" t="s">
        <v>4</v>
      </c>
    </row>
    <row r="1344" spans="1:5" x14ac:dyDescent="0.25">
      <c r="A1344" s="61" t="s">
        <v>106</v>
      </c>
      <c r="B1344" s="61" t="s">
        <v>41</v>
      </c>
      <c r="C1344" s="60">
        <v>130337.186863</v>
      </c>
      <c r="D1344" s="61" t="s">
        <v>107</v>
      </c>
      <c r="E1344" s="61" t="s">
        <v>4</v>
      </c>
    </row>
    <row r="1345" spans="1:5" x14ac:dyDescent="0.25">
      <c r="A1345" s="61" t="s">
        <v>106</v>
      </c>
      <c r="B1345" s="61" t="s">
        <v>40</v>
      </c>
      <c r="C1345" s="60">
        <v>129958.096559</v>
      </c>
      <c r="D1345" s="61" t="s">
        <v>107</v>
      </c>
      <c r="E1345" s="61" t="s">
        <v>9</v>
      </c>
    </row>
    <row r="1346" spans="1:5" x14ac:dyDescent="0.25">
      <c r="A1346" s="61" t="s">
        <v>106</v>
      </c>
      <c r="B1346" s="61" t="s">
        <v>39</v>
      </c>
      <c r="C1346" s="60">
        <v>129898.10218099999</v>
      </c>
      <c r="D1346" s="61" t="s">
        <v>106</v>
      </c>
      <c r="E1346" s="61" t="s">
        <v>14</v>
      </c>
    </row>
    <row r="1347" spans="1:5" x14ac:dyDescent="0.25">
      <c r="A1347" s="61" t="s">
        <v>106</v>
      </c>
      <c r="B1347" s="61" t="s">
        <v>41</v>
      </c>
      <c r="C1347" s="60">
        <v>129342.544176</v>
      </c>
      <c r="D1347" s="61" t="s">
        <v>107</v>
      </c>
      <c r="E1347" s="61" t="s">
        <v>15</v>
      </c>
    </row>
    <row r="1348" spans="1:5" x14ac:dyDescent="0.25">
      <c r="A1348" s="61" t="s">
        <v>106</v>
      </c>
      <c r="B1348" s="61" t="s">
        <v>41</v>
      </c>
      <c r="C1348" s="60">
        <v>129272.473566</v>
      </c>
      <c r="D1348" s="61" t="s">
        <v>107</v>
      </c>
      <c r="E1348" s="61" t="s">
        <v>4</v>
      </c>
    </row>
    <row r="1349" spans="1:5" x14ac:dyDescent="0.25">
      <c r="A1349" s="61" t="s">
        <v>106</v>
      </c>
      <c r="B1349" s="61" t="s">
        <v>41</v>
      </c>
      <c r="C1349" s="60">
        <v>129146.356137</v>
      </c>
      <c r="D1349" s="61" t="s">
        <v>107</v>
      </c>
      <c r="E1349" s="61" t="s">
        <v>4</v>
      </c>
    </row>
    <row r="1350" spans="1:5" x14ac:dyDescent="0.25">
      <c r="A1350" s="61" t="s">
        <v>106</v>
      </c>
      <c r="B1350" s="61" t="s">
        <v>40</v>
      </c>
      <c r="C1350" s="60">
        <v>128568.36853399999</v>
      </c>
      <c r="D1350" s="61" t="s">
        <v>107</v>
      </c>
      <c r="E1350" s="61" t="s">
        <v>6</v>
      </c>
    </row>
    <row r="1351" spans="1:5" x14ac:dyDescent="0.25">
      <c r="A1351" s="61" t="s">
        <v>106</v>
      </c>
      <c r="B1351" s="61" t="s">
        <v>41</v>
      </c>
      <c r="C1351" s="60">
        <v>128418.00700899999</v>
      </c>
      <c r="D1351" s="61" t="s">
        <v>107</v>
      </c>
      <c r="E1351" s="61" t="s">
        <v>4</v>
      </c>
    </row>
    <row r="1352" spans="1:5" x14ac:dyDescent="0.25">
      <c r="A1352" s="61" t="s">
        <v>106</v>
      </c>
      <c r="B1352" s="61" t="s">
        <v>41</v>
      </c>
      <c r="C1352" s="60">
        <v>128312.84604400001</v>
      </c>
      <c r="D1352" s="61" t="s">
        <v>107</v>
      </c>
      <c r="E1352" s="61" t="s">
        <v>4</v>
      </c>
    </row>
    <row r="1353" spans="1:5" x14ac:dyDescent="0.25">
      <c r="A1353" s="61" t="s">
        <v>106</v>
      </c>
      <c r="B1353" s="61" t="s">
        <v>42</v>
      </c>
      <c r="C1353" s="60">
        <v>127152.682417</v>
      </c>
      <c r="D1353" s="61" t="s">
        <v>107</v>
      </c>
      <c r="E1353" s="61" t="s">
        <v>4</v>
      </c>
    </row>
    <row r="1354" spans="1:5" x14ac:dyDescent="0.25">
      <c r="A1354" s="61" t="s">
        <v>106</v>
      </c>
      <c r="B1354" s="61" t="s">
        <v>40</v>
      </c>
      <c r="C1354" s="60">
        <v>126714.42233</v>
      </c>
      <c r="D1354" s="61" t="s">
        <v>107</v>
      </c>
      <c r="E1354" s="61" t="s">
        <v>4</v>
      </c>
    </row>
    <row r="1355" spans="1:5" x14ac:dyDescent="0.25">
      <c r="A1355" s="61" t="s">
        <v>106</v>
      </c>
      <c r="B1355" s="61" t="s">
        <v>44</v>
      </c>
      <c r="C1355" s="60">
        <v>126167.544943</v>
      </c>
      <c r="D1355" s="61" t="s">
        <v>107</v>
      </c>
      <c r="E1355" s="61" t="s">
        <v>9</v>
      </c>
    </row>
    <row r="1356" spans="1:5" x14ac:dyDescent="0.25">
      <c r="A1356" s="61" t="s">
        <v>106</v>
      </c>
      <c r="B1356" s="61" t="s">
        <v>41</v>
      </c>
      <c r="C1356" s="60">
        <v>125539.125732</v>
      </c>
      <c r="D1356" s="61" t="s">
        <v>107</v>
      </c>
      <c r="E1356" s="61" t="s">
        <v>4</v>
      </c>
    </row>
    <row r="1357" spans="1:5" x14ac:dyDescent="0.25">
      <c r="A1357" s="61" t="s">
        <v>106</v>
      </c>
      <c r="B1357" s="61" t="s">
        <v>43</v>
      </c>
      <c r="C1357" s="60">
        <v>125461.211578</v>
      </c>
      <c r="D1357" s="61" t="s">
        <v>107</v>
      </c>
      <c r="E1357" s="61" t="s">
        <v>14</v>
      </c>
    </row>
    <row r="1358" spans="1:5" x14ac:dyDescent="0.25">
      <c r="A1358" s="61" t="s">
        <v>106</v>
      </c>
      <c r="B1358" s="61" t="s">
        <v>39</v>
      </c>
      <c r="C1358" s="60">
        <v>125349.673958</v>
      </c>
      <c r="D1358" s="61" t="s">
        <v>107</v>
      </c>
      <c r="E1358" s="61" t="s">
        <v>4</v>
      </c>
    </row>
    <row r="1359" spans="1:5" x14ac:dyDescent="0.25">
      <c r="A1359" s="61" t="s">
        <v>106</v>
      </c>
      <c r="B1359" s="61" t="s">
        <v>47</v>
      </c>
      <c r="C1359" s="60">
        <v>125037.65420999999</v>
      </c>
      <c r="D1359" s="61" t="s">
        <v>107</v>
      </c>
      <c r="E1359" s="61" t="s">
        <v>4</v>
      </c>
    </row>
    <row r="1360" spans="1:5" x14ac:dyDescent="0.25">
      <c r="A1360" s="61" t="s">
        <v>106</v>
      </c>
      <c r="B1360" s="61" t="s">
        <v>40</v>
      </c>
      <c r="C1360" s="60">
        <v>124742.945102</v>
      </c>
      <c r="D1360" s="61" t="s">
        <v>107</v>
      </c>
      <c r="E1360" s="61" t="s">
        <v>4</v>
      </c>
    </row>
    <row r="1361" spans="1:5" x14ac:dyDescent="0.25">
      <c r="A1361" s="61" t="s">
        <v>106</v>
      </c>
      <c r="B1361" s="61" t="s">
        <v>41</v>
      </c>
      <c r="C1361" s="60">
        <v>124630.779023</v>
      </c>
      <c r="D1361" s="61" t="s">
        <v>107</v>
      </c>
      <c r="E1361" s="61" t="s">
        <v>5</v>
      </c>
    </row>
    <row r="1362" spans="1:5" x14ac:dyDescent="0.25">
      <c r="A1362" s="61" t="s">
        <v>106</v>
      </c>
      <c r="B1362" s="61" t="s">
        <v>41</v>
      </c>
      <c r="C1362" s="60">
        <v>124505.71583</v>
      </c>
      <c r="D1362" s="61" t="s">
        <v>107</v>
      </c>
      <c r="E1362" s="61" t="s">
        <v>4</v>
      </c>
    </row>
    <row r="1363" spans="1:5" x14ac:dyDescent="0.25">
      <c r="A1363" s="61" t="s">
        <v>106</v>
      </c>
      <c r="B1363" s="61" t="s">
        <v>45</v>
      </c>
      <c r="C1363" s="60">
        <v>124409.224395</v>
      </c>
      <c r="D1363" s="61" t="s">
        <v>107</v>
      </c>
      <c r="E1363" s="61" t="s">
        <v>4</v>
      </c>
    </row>
    <row r="1364" spans="1:5" x14ac:dyDescent="0.25">
      <c r="A1364" s="61" t="s">
        <v>106</v>
      </c>
      <c r="B1364" s="61" t="s">
        <v>41</v>
      </c>
      <c r="C1364" s="60">
        <v>124362.158968</v>
      </c>
      <c r="D1364" s="61" t="s">
        <v>107</v>
      </c>
      <c r="E1364" s="61" t="s">
        <v>6</v>
      </c>
    </row>
    <row r="1365" spans="1:5" x14ac:dyDescent="0.25">
      <c r="A1365" s="61" t="s">
        <v>106</v>
      </c>
      <c r="B1365" s="61" t="s">
        <v>41</v>
      </c>
      <c r="C1365" s="60">
        <v>124073.707083</v>
      </c>
      <c r="D1365" s="61" t="s">
        <v>107</v>
      </c>
      <c r="E1365" s="61" t="s">
        <v>15</v>
      </c>
    </row>
    <row r="1366" spans="1:5" x14ac:dyDescent="0.25">
      <c r="A1366" s="61" t="s">
        <v>106</v>
      </c>
      <c r="B1366" s="61" t="s">
        <v>41</v>
      </c>
      <c r="C1366" s="60">
        <v>124033.558301</v>
      </c>
      <c r="D1366" s="61" t="s">
        <v>107</v>
      </c>
      <c r="E1366" s="61" t="s">
        <v>5</v>
      </c>
    </row>
    <row r="1367" spans="1:5" x14ac:dyDescent="0.25">
      <c r="A1367" s="61" t="s">
        <v>106</v>
      </c>
      <c r="B1367" s="61" t="s">
        <v>40</v>
      </c>
      <c r="C1367" s="60">
        <v>123637.66317499999</v>
      </c>
      <c r="D1367" s="61" t="s">
        <v>107</v>
      </c>
      <c r="E1367" s="61" t="s">
        <v>4</v>
      </c>
    </row>
    <row r="1368" spans="1:5" x14ac:dyDescent="0.25">
      <c r="A1368" s="61" t="s">
        <v>106</v>
      </c>
      <c r="B1368" s="61" t="s">
        <v>42</v>
      </c>
      <c r="C1368" s="60">
        <v>123334.851623</v>
      </c>
      <c r="D1368" s="61" t="s">
        <v>106</v>
      </c>
      <c r="E1368" s="61" t="s">
        <v>14</v>
      </c>
    </row>
    <row r="1369" spans="1:5" x14ac:dyDescent="0.25">
      <c r="A1369" s="61" t="s">
        <v>106</v>
      </c>
      <c r="B1369" s="61" t="s">
        <v>40</v>
      </c>
      <c r="C1369" s="60">
        <v>122820.18059600001</v>
      </c>
      <c r="D1369" s="61" t="s">
        <v>107</v>
      </c>
      <c r="E1369" s="61" t="s">
        <v>4</v>
      </c>
    </row>
    <row r="1370" spans="1:5" x14ac:dyDescent="0.25">
      <c r="A1370" s="61" t="s">
        <v>106</v>
      </c>
      <c r="B1370" s="61" t="s">
        <v>40</v>
      </c>
      <c r="C1370" s="60">
        <v>122449.84314500001</v>
      </c>
      <c r="D1370" s="61" t="s">
        <v>107</v>
      </c>
      <c r="E1370" s="61" t="s">
        <v>4</v>
      </c>
    </row>
    <row r="1371" spans="1:5" x14ac:dyDescent="0.25">
      <c r="A1371" s="61" t="s">
        <v>106</v>
      </c>
      <c r="B1371" s="61" t="s">
        <v>42</v>
      </c>
      <c r="C1371" s="60">
        <v>122077.106696</v>
      </c>
      <c r="D1371" s="61" t="s">
        <v>107</v>
      </c>
      <c r="E1371" s="61" t="s">
        <v>3</v>
      </c>
    </row>
    <row r="1372" spans="1:5" x14ac:dyDescent="0.25">
      <c r="A1372" s="61" t="s">
        <v>106</v>
      </c>
      <c r="B1372" s="61" t="s">
        <v>40</v>
      </c>
      <c r="C1372" s="60">
        <v>121953.87324099999</v>
      </c>
      <c r="D1372" s="61" t="s">
        <v>107</v>
      </c>
      <c r="E1372" s="61" t="s">
        <v>5</v>
      </c>
    </row>
    <row r="1373" spans="1:5" x14ac:dyDescent="0.25">
      <c r="A1373" s="61" t="s">
        <v>106</v>
      </c>
      <c r="B1373" s="61" t="s">
        <v>41</v>
      </c>
      <c r="C1373" s="60">
        <v>121069.14868499999</v>
      </c>
      <c r="D1373" s="61" t="s">
        <v>107</v>
      </c>
      <c r="E1373" s="61" t="s">
        <v>6</v>
      </c>
    </row>
    <row r="1374" spans="1:5" x14ac:dyDescent="0.25">
      <c r="A1374" s="61" t="s">
        <v>106</v>
      </c>
      <c r="B1374" s="61" t="s">
        <v>41</v>
      </c>
      <c r="C1374" s="60">
        <v>120491.127236</v>
      </c>
      <c r="D1374" s="61" t="s">
        <v>107</v>
      </c>
      <c r="E1374" s="61" t="s">
        <v>6</v>
      </c>
    </row>
    <row r="1375" spans="1:5" x14ac:dyDescent="0.25">
      <c r="A1375" s="61" t="s">
        <v>106</v>
      </c>
      <c r="B1375" s="61" t="s">
        <v>45</v>
      </c>
      <c r="C1375" s="60">
        <v>120169.09387</v>
      </c>
      <c r="D1375" s="61" t="s">
        <v>106</v>
      </c>
      <c r="E1375" s="61" t="s">
        <v>5</v>
      </c>
    </row>
    <row r="1376" spans="1:5" x14ac:dyDescent="0.25">
      <c r="A1376" s="61" t="s">
        <v>106</v>
      </c>
      <c r="B1376" s="61" t="s">
        <v>40</v>
      </c>
      <c r="C1376" s="60">
        <v>119835.729209</v>
      </c>
      <c r="D1376" s="61" t="s">
        <v>107</v>
      </c>
      <c r="E1376" s="61" t="s">
        <v>4</v>
      </c>
    </row>
    <row r="1377" spans="1:5" x14ac:dyDescent="0.25">
      <c r="A1377" s="61" t="s">
        <v>106</v>
      </c>
      <c r="B1377" s="61" t="s">
        <v>40</v>
      </c>
      <c r="C1377" s="60">
        <v>119707.128275</v>
      </c>
      <c r="D1377" s="61" t="s">
        <v>107</v>
      </c>
      <c r="E1377" s="61" t="s">
        <v>5</v>
      </c>
    </row>
    <row r="1378" spans="1:5" x14ac:dyDescent="0.25">
      <c r="A1378" s="61" t="s">
        <v>106</v>
      </c>
      <c r="B1378" s="61" t="s">
        <v>45</v>
      </c>
      <c r="C1378" s="60">
        <v>119466.552602</v>
      </c>
      <c r="D1378" s="61" t="s">
        <v>106</v>
      </c>
      <c r="E1378" s="61" t="s">
        <v>4</v>
      </c>
    </row>
    <row r="1379" spans="1:5" x14ac:dyDescent="0.25">
      <c r="A1379" s="61" t="s">
        <v>106</v>
      </c>
      <c r="B1379" s="61" t="s">
        <v>39</v>
      </c>
      <c r="C1379" s="60">
        <v>119409.72577200001</v>
      </c>
      <c r="D1379" s="61" t="s">
        <v>107</v>
      </c>
      <c r="E1379" s="61" t="s">
        <v>4</v>
      </c>
    </row>
    <row r="1380" spans="1:5" x14ac:dyDescent="0.25">
      <c r="A1380" s="61" t="s">
        <v>106</v>
      </c>
      <c r="B1380" s="61" t="s">
        <v>44</v>
      </c>
      <c r="C1380" s="60">
        <v>119169.009101</v>
      </c>
      <c r="D1380" s="61" t="s">
        <v>107</v>
      </c>
      <c r="E1380" s="61" t="s">
        <v>10</v>
      </c>
    </row>
    <row r="1381" spans="1:5" x14ac:dyDescent="0.25">
      <c r="A1381" s="61" t="s">
        <v>106</v>
      </c>
      <c r="B1381" s="61" t="s">
        <v>41</v>
      </c>
      <c r="C1381" s="60">
        <v>119039.319974</v>
      </c>
      <c r="D1381" s="61" t="s">
        <v>107</v>
      </c>
      <c r="E1381" s="61" t="s">
        <v>5</v>
      </c>
    </row>
    <row r="1382" spans="1:5" x14ac:dyDescent="0.25">
      <c r="A1382" s="61" t="s">
        <v>106</v>
      </c>
      <c r="B1382" s="61" t="s">
        <v>44</v>
      </c>
      <c r="C1382" s="60">
        <v>118775.808146</v>
      </c>
      <c r="D1382" s="61" t="s">
        <v>107</v>
      </c>
      <c r="E1382" s="61" t="s">
        <v>10</v>
      </c>
    </row>
    <row r="1383" spans="1:5" x14ac:dyDescent="0.25">
      <c r="A1383" s="61" t="s">
        <v>106</v>
      </c>
      <c r="B1383" s="61" t="s">
        <v>41</v>
      </c>
      <c r="C1383" s="60">
        <v>118767.68489</v>
      </c>
      <c r="D1383" s="61" t="s">
        <v>107</v>
      </c>
      <c r="E1383" s="61" t="s">
        <v>4</v>
      </c>
    </row>
    <row r="1384" spans="1:5" x14ac:dyDescent="0.25">
      <c r="A1384" s="61" t="s">
        <v>106</v>
      </c>
      <c r="B1384" s="61" t="s">
        <v>43</v>
      </c>
      <c r="C1384" s="60">
        <v>118726.56289</v>
      </c>
      <c r="D1384" s="61" t="s">
        <v>107</v>
      </c>
      <c r="E1384" s="61" t="s">
        <v>14</v>
      </c>
    </row>
    <row r="1385" spans="1:5" x14ac:dyDescent="0.25">
      <c r="A1385" s="61" t="s">
        <v>106</v>
      </c>
      <c r="B1385" s="61" t="s">
        <v>39</v>
      </c>
      <c r="C1385" s="60">
        <v>118619.82913300001</v>
      </c>
      <c r="D1385" s="61" t="s">
        <v>107</v>
      </c>
      <c r="E1385" s="61" t="s">
        <v>5</v>
      </c>
    </row>
    <row r="1386" spans="1:5" x14ac:dyDescent="0.25">
      <c r="A1386" s="61" t="s">
        <v>106</v>
      </c>
      <c r="B1386" s="61" t="s">
        <v>44</v>
      </c>
      <c r="C1386" s="60">
        <v>118396.94074799999</v>
      </c>
      <c r="D1386" s="61" t="s">
        <v>107</v>
      </c>
      <c r="E1386" s="61" t="s">
        <v>10</v>
      </c>
    </row>
    <row r="1387" spans="1:5" x14ac:dyDescent="0.25">
      <c r="A1387" s="61" t="s">
        <v>106</v>
      </c>
      <c r="B1387" s="61" t="s">
        <v>41</v>
      </c>
      <c r="C1387" s="60">
        <v>118324.655887</v>
      </c>
      <c r="D1387" s="61" t="s">
        <v>106</v>
      </c>
      <c r="E1387" s="61" t="s">
        <v>14</v>
      </c>
    </row>
    <row r="1388" spans="1:5" x14ac:dyDescent="0.25">
      <c r="A1388" s="61" t="s">
        <v>106</v>
      </c>
      <c r="B1388" s="61" t="s">
        <v>41</v>
      </c>
      <c r="C1388" s="60">
        <v>118035.19972999999</v>
      </c>
      <c r="D1388" s="61" t="s">
        <v>107</v>
      </c>
      <c r="E1388" s="61" t="s">
        <v>4</v>
      </c>
    </row>
    <row r="1389" spans="1:5" x14ac:dyDescent="0.25">
      <c r="A1389" s="61" t="s">
        <v>106</v>
      </c>
      <c r="B1389" s="61" t="s">
        <v>44</v>
      </c>
      <c r="C1389" s="60">
        <v>117454.964486</v>
      </c>
      <c r="D1389" s="61" t="s">
        <v>107</v>
      </c>
      <c r="E1389" s="61" t="s">
        <v>14</v>
      </c>
    </row>
    <row r="1390" spans="1:5" x14ac:dyDescent="0.25">
      <c r="A1390" s="61" t="s">
        <v>106</v>
      </c>
      <c r="B1390" s="61" t="s">
        <v>45</v>
      </c>
      <c r="C1390" s="60">
        <v>116601.097612</v>
      </c>
      <c r="D1390" s="61" t="s">
        <v>107</v>
      </c>
      <c r="E1390" s="61" t="s">
        <v>4</v>
      </c>
    </row>
    <row r="1391" spans="1:5" x14ac:dyDescent="0.25">
      <c r="A1391" s="61" t="s">
        <v>106</v>
      </c>
      <c r="B1391" s="61" t="s">
        <v>40</v>
      </c>
      <c r="C1391" s="60">
        <v>116595.02007100001</v>
      </c>
      <c r="D1391" s="61" t="s">
        <v>107</v>
      </c>
      <c r="E1391" s="61" t="s">
        <v>4</v>
      </c>
    </row>
    <row r="1392" spans="1:5" x14ac:dyDescent="0.25">
      <c r="A1392" s="61" t="s">
        <v>106</v>
      </c>
      <c r="B1392" s="61" t="s">
        <v>39</v>
      </c>
      <c r="C1392" s="60">
        <v>116458.06761500001</v>
      </c>
      <c r="D1392" s="61" t="s">
        <v>107</v>
      </c>
      <c r="E1392" s="61" t="s">
        <v>5</v>
      </c>
    </row>
    <row r="1393" spans="1:5" x14ac:dyDescent="0.25">
      <c r="A1393" s="61" t="s">
        <v>106</v>
      </c>
      <c r="B1393" s="61" t="s">
        <v>40</v>
      </c>
      <c r="C1393" s="60">
        <v>116310.758303</v>
      </c>
      <c r="D1393" s="61" t="s">
        <v>107</v>
      </c>
      <c r="E1393" s="61" t="s">
        <v>5</v>
      </c>
    </row>
    <row r="1394" spans="1:5" x14ac:dyDescent="0.25">
      <c r="A1394" s="61" t="s">
        <v>106</v>
      </c>
      <c r="B1394" s="61" t="s">
        <v>40</v>
      </c>
      <c r="C1394" s="60">
        <v>115942.697289</v>
      </c>
      <c r="D1394" s="61" t="s">
        <v>107</v>
      </c>
      <c r="E1394" s="61" t="s">
        <v>4</v>
      </c>
    </row>
    <row r="1395" spans="1:5" x14ac:dyDescent="0.25">
      <c r="A1395" s="61" t="s">
        <v>106</v>
      </c>
      <c r="B1395" s="61" t="s">
        <v>40</v>
      </c>
      <c r="C1395" s="60">
        <v>115907.06282399999</v>
      </c>
      <c r="D1395" s="61" t="s">
        <v>107</v>
      </c>
      <c r="E1395" s="61" t="s">
        <v>4</v>
      </c>
    </row>
    <row r="1396" spans="1:5" x14ac:dyDescent="0.25">
      <c r="A1396" s="61" t="s">
        <v>106</v>
      </c>
      <c r="B1396" s="61" t="s">
        <v>44</v>
      </c>
      <c r="C1396" s="60">
        <v>115766.770953</v>
      </c>
      <c r="D1396" s="61" t="s">
        <v>107</v>
      </c>
      <c r="E1396" s="61" t="s">
        <v>4</v>
      </c>
    </row>
    <row r="1397" spans="1:5" x14ac:dyDescent="0.25">
      <c r="A1397" s="61" t="s">
        <v>106</v>
      </c>
      <c r="B1397" s="61" t="s">
        <v>41</v>
      </c>
      <c r="C1397" s="60">
        <v>115624.324121</v>
      </c>
      <c r="D1397" s="61" t="s">
        <v>107</v>
      </c>
      <c r="E1397" s="61" t="s">
        <v>4</v>
      </c>
    </row>
    <row r="1398" spans="1:5" x14ac:dyDescent="0.25">
      <c r="A1398" s="61" t="s">
        <v>106</v>
      </c>
      <c r="B1398" s="61" t="s">
        <v>43</v>
      </c>
      <c r="C1398" s="60">
        <v>115383.530018</v>
      </c>
      <c r="D1398" s="61" t="s">
        <v>107</v>
      </c>
      <c r="E1398" s="61" t="s">
        <v>14</v>
      </c>
    </row>
    <row r="1399" spans="1:5" x14ac:dyDescent="0.25">
      <c r="A1399" s="61" t="s">
        <v>106</v>
      </c>
      <c r="B1399" s="61" t="s">
        <v>40</v>
      </c>
      <c r="C1399" s="60">
        <v>115252.194936</v>
      </c>
      <c r="D1399" s="61" t="s">
        <v>107</v>
      </c>
      <c r="E1399" s="61" t="s">
        <v>4</v>
      </c>
    </row>
    <row r="1400" spans="1:5" x14ac:dyDescent="0.25">
      <c r="A1400" s="61" t="s">
        <v>106</v>
      </c>
      <c r="B1400" s="61" t="s">
        <v>44</v>
      </c>
      <c r="C1400" s="60">
        <v>115158.68677299999</v>
      </c>
      <c r="D1400" s="61" t="s">
        <v>107</v>
      </c>
      <c r="E1400" s="61" t="s">
        <v>10</v>
      </c>
    </row>
    <row r="1401" spans="1:5" x14ac:dyDescent="0.25">
      <c r="A1401" s="61" t="s">
        <v>106</v>
      </c>
      <c r="B1401" s="61" t="s">
        <v>44</v>
      </c>
      <c r="C1401" s="60">
        <v>114092.921115</v>
      </c>
      <c r="D1401" s="61" t="s">
        <v>107</v>
      </c>
      <c r="E1401" s="61" t="s">
        <v>9</v>
      </c>
    </row>
    <row r="1402" spans="1:5" x14ac:dyDescent="0.25">
      <c r="A1402" s="61" t="s">
        <v>106</v>
      </c>
      <c r="B1402" s="61" t="s">
        <v>42</v>
      </c>
      <c r="C1402" s="60">
        <v>113840.743653</v>
      </c>
      <c r="D1402" s="61" t="s">
        <v>107</v>
      </c>
      <c r="E1402" s="61" t="s">
        <v>6</v>
      </c>
    </row>
    <row r="1403" spans="1:5" x14ac:dyDescent="0.25">
      <c r="A1403" s="61" t="s">
        <v>106</v>
      </c>
      <c r="B1403" s="61" t="s">
        <v>40</v>
      </c>
      <c r="C1403" s="60">
        <v>113804.726603</v>
      </c>
      <c r="D1403" s="61" t="s">
        <v>107</v>
      </c>
      <c r="E1403" s="61" t="s">
        <v>4</v>
      </c>
    </row>
    <row r="1404" spans="1:5" x14ac:dyDescent="0.25">
      <c r="A1404" s="61" t="s">
        <v>106</v>
      </c>
      <c r="B1404" s="61" t="s">
        <v>39</v>
      </c>
      <c r="C1404" s="60">
        <v>113729.3094</v>
      </c>
      <c r="D1404" s="61" t="s">
        <v>107</v>
      </c>
      <c r="E1404" s="61" t="s">
        <v>12</v>
      </c>
    </row>
    <row r="1405" spans="1:5" x14ac:dyDescent="0.25">
      <c r="A1405" s="61" t="s">
        <v>106</v>
      </c>
      <c r="B1405" s="61" t="s">
        <v>40</v>
      </c>
      <c r="C1405" s="60">
        <v>113604.23938</v>
      </c>
      <c r="D1405" s="61" t="s">
        <v>107</v>
      </c>
      <c r="E1405" s="61" t="s">
        <v>4</v>
      </c>
    </row>
    <row r="1406" spans="1:5" x14ac:dyDescent="0.25">
      <c r="A1406" s="61" t="s">
        <v>106</v>
      </c>
      <c r="B1406" s="61" t="s">
        <v>41</v>
      </c>
      <c r="C1406" s="60">
        <v>113172.661733</v>
      </c>
      <c r="D1406" s="61" t="s">
        <v>107</v>
      </c>
      <c r="E1406" s="61" t="s">
        <v>14</v>
      </c>
    </row>
    <row r="1407" spans="1:5" x14ac:dyDescent="0.25">
      <c r="A1407" s="61" t="s">
        <v>106</v>
      </c>
      <c r="B1407" s="61" t="s">
        <v>41</v>
      </c>
      <c r="C1407" s="60">
        <v>113060.82406100001</v>
      </c>
      <c r="D1407" s="61" t="s">
        <v>107</v>
      </c>
      <c r="E1407" s="61" t="s">
        <v>4</v>
      </c>
    </row>
    <row r="1408" spans="1:5" x14ac:dyDescent="0.25">
      <c r="A1408" s="61" t="s">
        <v>106</v>
      </c>
      <c r="B1408" s="61" t="s">
        <v>46</v>
      </c>
      <c r="C1408" s="60">
        <v>113013.811069</v>
      </c>
      <c r="D1408" s="61" t="s">
        <v>107</v>
      </c>
      <c r="E1408" s="61" t="s">
        <v>6</v>
      </c>
    </row>
    <row r="1409" spans="1:5" x14ac:dyDescent="0.25">
      <c r="A1409" s="61" t="s">
        <v>106</v>
      </c>
      <c r="B1409" s="61" t="s">
        <v>44</v>
      </c>
      <c r="C1409" s="60">
        <v>112978.05568999999</v>
      </c>
      <c r="D1409" s="61" t="s">
        <v>107</v>
      </c>
      <c r="E1409" s="61" t="s">
        <v>5</v>
      </c>
    </row>
    <row r="1410" spans="1:5" x14ac:dyDescent="0.25">
      <c r="A1410" s="61" t="s">
        <v>106</v>
      </c>
      <c r="B1410" s="61" t="s">
        <v>40</v>
      </c>
      <c r="C1410" s="60">
        <v>112915.295119</v>
      </c>
      <c r="D1410" s="61" t="s">
        <v>107</v>
      </c>
      <c r="E1410" s="61" t="s">
        <v>6</v>
      </c>
    </row>
    <row r="1411" spans="1:5" x14ac:dyDescent="0.25">
      <c r="A1411" s="61" t="s">
        <v>106</v>
      </c>
      <c r="B1411" s="61" t="s">
        <v>40</v>
      </c>
      <c r="C1411" s="60">
        <v>112444.98962399999</v>
      </c>
      <c r="D1411" s="61" t="s">
        <v>107</v>
      </c>
      <c r="E1411" s="61" t="s">
        <v>4</v>
      </c>
    </row>
    <row r="1412" spans="1:5" x14ac:dyDescent="0.25">
      <c r="A1412" s="61" t="s">
        <v>106</v>
      </c>
      <c r="B1412" s="61" t="s">
        <v>47</v>
      </c>
      <c r="C1412" s="60">
        <v>112024.57292000001</v>
      </c>
      <c r="D1412" s="61" t="s">
        <v>107</v>
      </c>
      <c r="E1412" s="61" t="s">
        <v>9</v>
      </c>
    </row>
    <row r="1413" spans="1:5" x14ac:dyDescent="0.25">
      <c r="A1413" s="61" t="s">
        <v>106</v>
      </c>
      <c r="B1413" s="61" t="s">
        <v>39</v>
      </c>
      <c r="C1413" s="60">
        <v>111801.360636</v>
      </c>
      <c r="D1413" s="61" t="s">
        <v>107</v>
      </c>
      <c r="E1413" s="61" t="s">
        <v>5</v>
      </c>
    </row>
    <row r="1414" spans="1:5" x14ac:dyDescent="0.25">
      <c r="A1414" s="61" t="s">
        <v>106</v>
      </c>
      <c r="B1414" s="61" t="s">
        <v>44</v>
      </c>
      <c r="C1414" s="60">
        <v>111772.342571</v>
      </c>
      <c r="D1414" s="61" t="s">
        <v>107</v>
      </c>
      <c r="E1414" s="61" t="s">
        <v>14</v>
      </c>
    </row>
    <row r="1415" spans="1:5" x14ac:dyDescent="0.25">
      <c r="A1415" s="61" t="s">
        <v>106</v>
      </c>
      <c r="B1415" s="61" t="s">
        <v>45</v>
      </c>
      <c r="C1415" s="60">
        <v>111569.1905</v>
      </c>
      <c r="D1415" s="61" t="s">
        <v>107</v>
      </c>
      <c r="E1415" s="61" t="s">
        <v>4</v>
      </c>
    </row>
    <row r="1416" spans="1:5" x14ac:dyDescent="0.25">
      <c r="A1416" s="61" t="s">
        <v>106</v>
      </c>
      <c r="B1416" s="61" t="s">
        <v>45</v>
      </c>
      <c r="C1416" s="60">
        <v>111408.399483</v>
      </c>
      <c r="D1416" s="61" t="s">
        <v>106</v>
      </c>
      <c r="E1416" s="61" t="s">
        <v>5</v>
      </c>
    </row>
    <row r="1417" spans="1:5" x14ac:dyDescent="0.25">
      <c r="A1417" s="61" t="s">
        <v>106</v>
      </c>
      <c r="B1417" s="61" t="s">
        <v>40</v>
      </c>
      <c r="C1417" s="60">
        <v>111371.15328100001</v>
      </c>
      <c r="D1417" s="61" t="s">
        <v>107</v>
      </c>
      <c r="E1417" s="61" t="s">
        <v>5</v>
      </c>
    </row>
    <row r="1418" spans="1:5" x14ac:dyDescent="0.25">
      <c r="A1418" s="61" t="s">
        <v>106</v>
      </c>
      <c r="B1418" s="61" t="s">
        <v>41</v>
      </c>
      <c r="C1418" s="60">
        <v>110991.858762</v>
      </c>
      <c r="D1418" s="61" t="s">
        <v>107</v>
      </c>
      <c r="E1418" s="61" t="s">
        <v>5</v>
      </c>
    </row>
    <row r="1419" spans="1:5" x14ac:dyDescent="0.25">
      <c r="A1419" s="61" t="s">
        <v>106</v>
      </c>
      <c r="B1419" s="61" t="s">
        <v>41</v>
      </c>
      <c r="C1419" s="60">
        <v>110920.08754399999</v>
      </c>
      <c r="D1419" s="61" t="s">
        <v>107</v>
      </c>
      <c r="E1419" s="61" t="s">
        <v>4</v>
      </c>
    </row>
    <row r="1420" spans="1:5" x14ac:dyDescent="0.25">
      <c r="A1420" s="61" t="s">
        <v>106</v>
      </c>
      <c r="B1420" s="61" t="s">
        <v>41</v>
      </c>
      <c r="C1420" s="60">
        <v>110067.268406</v>
      </c>
      <c r="D1420" s="61" t="s">
        <v>107</v>
      </c>
      <c r="E1420" s="61" t="s">
        <v>5</v>
      </c>
    </row>
    <row r="1421" spans="1:5" x14ac:dyDescent="0.25">
      <c r="A1421" s="61" t="s">
        <v>106</v>
      </c>
      <c r="B1421" s="61" t="s">
        <v>41</v>
      </c>
      <c r="C1421" s="60">
        <v>110050.062613</v>
      </c>
      <c r="D1421" s="61" t="s">
        <v>107</v>
      </c>
      <c r="E1421" s="61" t="s">
        <v>4</v>
      </c>
    </row>
    <row r="1422" spans="1:5" x14ac:dyDescent="0.25">
      <c r="A1422" s="61" t="s">
        <v>106</v>
      </c>
      <c r="B1422" s="61" t="s">
        <v>42</v>
      </c>
      <c r="C1422" s="60">
        <v>109774.286804</v>
      </c>
      <c r="D1422" s="61" t="s">
        <v>107</v>
      </c>
      <c r="E1422" s="61" t="s">
        <v>4</v>
      </c>
    </row>
    <row r="1423" spans="1:5" x14ac:dyDescent="0.25">
      <c r="A1423" s="61" t="s">
        <v>106</v>
      </c>
      <c r="B1423" s="61" t="s">
        <v>41</v>
      </c>
      <c r="C1423" s="60">
        <v>109631.47692099999</v>
      </c>
      <c r="D1423" s="61" t="s">
        <v>107</v>
      </c>
      <c r="E1423" s="61" t="s">
        <v>4</v>
      </c>
    </row>
    <row r="1424" spans="1:5" x14ac:dyDescent="0.25">
      <c r="A1424" s="61" t="s">
        <v>106</v>
      </c>
      <c r="B1424" s="61" t="s">
        <v>44</v>
      </c>
      <c r="C1424" s="60">
        <v>109237.33396800001</v>
      </c>
      <c r="D1424" s="61" t="s">
        <v>107</v>
      </c>
      <c r="E1424" s="61" t="s">
        <v>5</v>
      </c>
    </row>
    <row r="1425" spans="1:5" x14ac:dyDescent="0.25">
      <c r="A1425" s="61" t="s">
        <v>106</v>
      </c>
      <c r="B1425" s="61" t="s">
        <v>40</v>
      </c>
      <c r="C1425" s="60">
        <v>108418.176586</v>
      </c>
      <c r="D1425" s="61" t="s">
        <v>107</v>
      </c>
      <c r="E1425" s="61" t="s">
        <v>4</v>
      </c>
    </row>
    <row r="1426" spans="1:5" x14ac:dyDescent="0.25">
      <c r="A1426" s="61" t="s">
        <v>106</v>
      </c>
      <c r="B1426" s="61" t="s">
        <v>41</v>
      </c>
      <c r="C1426" s="60">
        <v>108276.383063</v>
      </c>
      <c r="D1426" s="61" t="s">
        <v>107</v>
      </c>
      <c r="E1426" s="61" t="s">
        <v>4</v>
      </c>
    </row>
    <row r="1427" spans="1:5" x14ac:dyDescent="0.25">
      <c r="A1427" s="61" t="s">
        <v>106</v>
      </c>
      <c r="B1427" s="61" t="s">
        <v>41</v>
      </c>
      <c r="C1427" s="60">
        <v>108133.747634</v>
      </c>
      <c r="D1427" s="61" t="s">
        <v>107</v>
      </c>
      <c r="E1427" s="61" t="s">
        <v>5</v>
      </c>
    </row>
    <row r="1428" spans="1:5" x14ac:dyDescent="0.25">
      <c r="A1428" s="61" t="s">
        <v>106</v>
      </c>
      <c r="B1428" s="61" t="s">
        <v>44</v>
      </c>
      <c r="C1428" s="60">
        <v>108045.81228</v>
      </c>
      <c r="D1428" s="61" t="s">
        <v>107</v>
      </c>
      <c r="E1428" s="61" t="s">
        <v>4</v>
      </c>
    </row>
    <row r="1429" spans="1:5" x14ac:dyDescent="0.25">
      <c r="A1429" s="61" t="s">
        <v>106</v>
      </c>
      <c r="B1429" s="61" t="s">
        <v>47</v>
      </c>
      <c r="C1429" s="60">
        <v>107566.63476299999</v>
      </c>
      <c r="D1429" s="61" t="s">
        <v>106</v>
      </c>
      <c r="E1429" s="61" t="s">
        <v>11</v>
      </c>
    </row>
    <row r="1430" spans="1:5" x14ac:dyDescent="0.25">
      <c r="A1430" s="61" t="s">
        <v>106</v>
      </c>
      <c r="B1430" s="61" t="s">
        <v>41</v>
      </c>
      <c r="C1430" s="60">
        <v>107470.91925200001</v>
      </c>
      <c r="D1430" s="61" t="s">
        <v>107</v>
      </c>
      <c r="E1430" s="61" t="s">
        <v>4</v>
      </c>
    </row>
    <row r="1431" spans="1:5" x14ac:dyDescent="0.25">
      <c r="A1431" s="61" t="s">
        <v>106</v>
      </c>
      <c r="B1431" s="61" t="s">
        <v>47</v>
      </c>
      <c r="C1431" s="60">
        <v>107449.764115</v>
      </c>
      <c r="D1431" s="61" t="s">
        <v>107</v>
      </c>
      <c r="E1431" s="61" t="s">
        <v>8</v>
      </c>
    </row>
    <row r="1432" spans="1:5" x14ac:dyDescent="0.25">
      <c r="A1432" s="61" t="s">
        <v>106</v>
      </c>
      <c r="B1432" s="61" t="s">
        <v>44</v>
      </c>
      <c r="C1432" s="60">
        <v>107430.47891799999</v>
      </c>
      <c r="D1432" s="61" t="s">
        <v>106</v>
      </c>
      <c r="E1432" s="61" t="s">
        <v>14</v>
      </c>
    </row>
    <row r="1433" spans="1:5" x14ac:dyDescent="0.25">
      <c r="A1433" s="61" t="s">
        <v>106</v>
      </c>
      <c r="B1433" s="61" t="s">
        <v>41</v>
      </c>
      <c r="C1433" s="60">
        <v>107081.738707</v>
      </c>
      <c r="D1433" s="61" t="s">
        <v>107</v>
      </c>
      <c r="E1433" s="61" t="s">
        <v>14</v>
      </c>
    </row>
    <row r="1434" spans="1:5" x14ac:dyDescent="0.25">
      <c r="A1434" s="61" t="s">
        <v>106</v>
      </c>
      <c r="B1434" s="61" t="s">
        <v>41</v>
      </c>
      <c r="C1434" s="60">
        <v>106827.763475</v>
      </c>
      <c r="D1434" s="61" t="s">
        <v>107</v>
      </c>
      <c r="E1434" s="61" t="s">
        <v>4</v>
      </c>
    </row>
    <row r="1435" spans="1:5" x14ac:dyDescent="0.25">
      <c r="A1435" s="61" t="s">
        <v>106</v>
      </c>
      <c r="B1435" s="61" t="s">
        <v>45</v>
      </c>
      <c r="C1435" s="60">
        <v>106604.26252</v>
      </c>
      <c r="D1435" s="61" t="s">
        <v>107</v>
      </c>
      <c r="E1435" s="61" t="s">
        <v>4</v>
      </c>
    </row>
    <row r="1436" spans="1:5" x14ac:dyDescent="0.25">
      <c r="A1436" s="61" t="s">
        <v>106</v>
      </c>
      <c r="B1436" s="61" t="s">
        <v>41</v>
      </c>
      <c r="C1436" s="60">
        <v>105993.99312699999</v>
      </c>
      <c r="D1436" s="61" t="s">
        <v>107</v>
      </c>
      <c r="E1436" s="61" t="s">
        <v>5</v>
      </c>
    </row>
    <row r="1437" spans="1:5" x14ac:dyDescent="0.25">
      <c r="A1437" s="61" t="s">
        <v>106</v>
      </c>
      <c r="B1437" s="61" t="s">
        <v>41</v>
      </c>
      <c r="C1437" s="60">
        <v>105982.982925</v>
      </c>
      <c r="D1437" s="61" t="s">
        <v>107</v>
      </c>
      <c r="E1437" s="61" t="s">
        <v>14</v>
      </c>
    </row>
    <row r="1438" spans="1:5" x14ac:dyDescent="0.25">
      <c r="A1438" s="61" t="s">
        <v>106</v>
      </c>
      <c r="B1438" s="61" t="s">
        <v>41</v>
      </c>
      <c r="C1438" s="60">
        <v>105899.418299</v>
      </c>
      <c r="D1438" s="61" t="s">
        <v>107</v>
      </c>
      <c r="E1438" s="61" t="s">
        <v>4</v>
      </c>
    </row>
    <row r="1439" spans="1:5" x14ac:dyDescent="0.25">
      <c r="A1439" s="61" t="s">
        <v>106</v>
      </c>
      <c r="B1439" s="61" t="s">
        <v>45</v>
      </c>
      <c r="C1439" s="60">
        <v>105230.20249</v>
      </c>
      <c r="D1439" s="61" t="s">
        <v>106</v>
      </c>
      <c r="E1439" s="61" t="s">
        <v>4</v>
      </c>
    </row>
    <row r="1440" spans="1:5" x14ac:dyDescent="0.25">
      <c r="A1440" s="61" t="s">
        <v>106</v>
      </c>
      <c r="B1440" s="61" t="s">
        <v>45</v>
      </c>
      <c r="C1440" s="60">
        <v>104973.37929500001</v>
      </c>
      <c r="D1440" s="61" t="s">
        <v>106</v>
      </c>
      <c r="E1440" s="61" t="s">
        <v>5</v>
      </c>
    </row>
    <row r="1441" spans="1:5" x14ac:dyDescent="0.25">
      <c r="A1441" s="61" t="s">
        <v>106</v>
      </c>
      <c r="B1441" s="61" t="s">
        <v>43</v>
      </c>
      <c r="C1441" s="60">
        <v>104718.182032</v>
      </c>
      <c r="D1441" s="61" t="s">
        <v>107</v>
      </c>
      <c r="E1441" s="61" t="s">
        <v>14</v>
      </c>
    </row>
    <row r="1442" spans="1:5" x14ac:dyDescent="0.25">
      <c r="A1442" s="61" t="s">
        <v>106</v>
      </c>
      <c r="B1442" s="61" t="s">
        <v>44</v>
      </c>
      <c r="C1442" s="60">
        <v>104685.45557599999</v>
      </c>
      <c r="D1442" s="61" t="s">
        <v>107</v>
      </c>
      <c r="E1442" s="61" t="s">
        <v>4</v>
      </c>
    </row>
    <row r="1443" spans="1:5" x14ac:dyDescent="0.25">
      <c r="A1443" s="61" t="s">
        <v>106</v>
      </c>
      <c r="B1443" s="61" t="s">
        <v>44</v>
      </c>
      <c r="C1443" s="60">
        <v>104541.530281</v>
      </c>
      <c r="D1443" s="61" t="s">
        <v>107</v>
      </c>
      <c r="E1443" s="61" t="s">
        <v>14</v>
      </c>
    </row>
    <row r="1444" spans="1:5" x14ac:dyDescent="0.25">
      <c r="A1444" s="61" t="s">
        <v>106</v>
      </c>
      <c r="B1444" s="61" t="s">
        <v>45</v>
      </c>
      <c r="C1444" s="60">
        <v>104132.213327</v>
      </c>
      <c r="D1444" s="61" t="s">
        <v>106</v>
      </c>
      <c r="E1444" s="61" t="s">
        <v>11</v>
      </c>
    </row>
    <row r="1445" spans="1:5" x14ac:dyDescent="0.25">
      <c r="A1445" s="61" t="s">
        <v>106</v>
      </c>
      <c r="B1445" s="61" t="s">
        <v>41</v>
      </c>
      <c r="C1445" s="60">
        <v>103925.561105</v>
      </c>
      <c r="D1445" s="61" t="s">
        <v>107</v>
      </c>
      <c r="E1445" s="61" t="s">
        <v>14</v>
      </c>
    </row>
    <row r="1446" spans="1:5" x14ac:dyDescent="0.25">
      <c r="A1446" s="61" t="s">
        <v>106</v>
      </c>
      <c r="B1446" s="61" t="s">
        <v>39</v>
      </c>
      <c r="C1446" s="60">
        <v>103615.04072600001</v>
      </c>
      <c r="D1446" s="61" t="s">
        <v>107</v>
      </c>
      <c r="E1446" s="61" t="s">
        <v>5</v>
      </c>
    </row>
    <row r="1447" spans="1:5" x14ac:dyDescent="0.25">
      <c r="A1447" s="61" t="s">
        <v>106</v>
      </c>
      <c r="B1447" s="61" t="s">
        <v>39</v>
      </c>
      <c r="C1447" s="60">
        <v>102846.480473</v>
      </c>
      <c r="D1447" s="61" t="s">
        <v>107</v>
      </c>
      <c r="E1447" s="61" t="s">
        <v>5</v>
      </c>
    </row>
    <row r="1448" spans="1:5" x14ac:dyDescent="0.25">
      <c r="A1448" s="61" t="s">
        <v>106</v>
      </c>
      <c r="B1448" s="61" t="s">
        <v>44</v>
      </c>
      <c r="C1448" s="60">
        <v>102203.074054</v>
      </c>
      <c r="D1448" s="61" t="s">
        <v>107</v>
      </c>
      <c r="E1448" s="61" t="s">
        <v>14</v>
      </c>
    </row>
    <row r="1449" spans="1:5" x14ac:dyDescent="0.25">
      <c r="A1449" s="61" t="s">
        <v>106</v>
      </c>
      <c r="B1449" s="61" t="s">
        <v>40</v>
      </c>
      <c r="C1449" s="60">
        <v>102195.822309</v>
      </c>
      <c r="D1449" s="61" t="s">
        <v>107</v>
      </c>
      <c r="E1449" s="61" t="s">
        <v>4</v>
      </c>
    </row>
    <row r="1450" spans="1:5" x14ac:dyDescent="0.25">
      <c r="A1450" s="61" t="s">
        <v>106</v>
      </c>
      <c r="B1450" s="61" t="s">
        <v>47</v>
      </c>
      <c r="C1450" s="60">
        <v>102149.70228</v>
      </c>
      <c r="D1450" s="61" t="s">
        <v>106</v>
      </c>
      <c r="E1450" s="61" t="s">
        <v>4</v>
      </c>
    </row>
    <row r="1451" spans="1:5" x14ac:dyDescent="0.25">
      <c r="A1451" s="61" t="s">
        <v>106</v>
      </c>
      <c r="B1451" s="61" t="s">
        <v>39</v>
      </c>
      <c r="C1451" s="60">
        <v>101758.49148500001</v>
      </c>
      <c r="D1451" s="61" t="s">
        <v>107</v>
      </c>
      <c r="E1451" s="61" t="s">
        <v>5</v>
      </c>
    </row>
    <row r="1452" spans="1:5" x14ac:dyDescent="0.25">
      <c r="A1452" s="61" t="s">
        <v>106</v>
      </c>
      <c r="B1452" s="61" t="s">
        <v>41</v>
      </c>
      <c r="C1452" s="60">
        <v>101595.43775300001</v>
      </c>
      <c r="D1452" s="61" t="s">
        <v>107</v>
      </c>
      <c r="E1452" s="61" t="s">
        <v>5</v>
      </c>
    </row>
    <row r="1453" spans="1:5" x14ac:dyDescent="0.25">
      <c r="A1453" s="61" t="s">
        <v>106</v>
      </c>
      <c r="B1453" s="61" t="s">
        <v>41</v>
      </c>
      <c r="C1453" s="60">
        <v>100764.307726</v>
      </c>
      <c r="D1453" s="61" t="s">
        <v>107</v>
      </c>
      <c r="E1453" s="61" t="s">
        <v>9</v>
      </c>
    </row>
    <row r="1454" spans="1:5" x14ac:dyDescent="0.25">
      <c r="A1454" s="61" t="s">
        <v>106</v>
      </c>
      <c r="B1454" s="61" t="s">
        <v>47</v>
      </c>
      <c r="C1454" s="60">
        <v>100314.86747899999</v>
      </c>
      <c r="D1454" s="61" t="s">
        <v>107</v>
      </c>
      <c r="E1454" s="61" t="s">
        <v>1</v>
      </c>
    </row>
    <row r="1455" spans="1:5" x14ac:dyDescent="0.25">
      <c r="A1455" s="61" t="s">
        <v>106</v>
      </c>
      <c r="B1455" s="61" t="s">
        <v>45</v>
      </c>
      <c r="C1455" s="60">
        <v>99887.988588099994</v>
      </c>
      <c r="D1455" s="61" t="s">
        <v>106</v>
      </c>
      <c r="E1455" s="61" t="s">
        <v>2</v>
      </c>
    </row>
    <row r="1456" spans="1:5" x14ac:dyDescent="0.25">
      <c r="A1456" s="61" t="s">
        <v>106</v>
      </c>
      <c r="B1456" s="61" t="s">
        <v>39</v>
      </c>
      <c r="C1456" s="60">
        <v>99542.067517100004</v>
      </c>
      <c r="D1456" s="61" t="s">
        <v>107</v>
      </c>
      <c r="E1456" s="61" t="s">
        <v>5</v>
      </c>
    </row>
    <row r="1457" spans="1:5" x14ac:dyDescent="0.25">
      <c r="A1457" s="61" t="s">
        <v>106</v>
      </c>
      <c r="B1457" s="61" t="s">
        <v>44</v>
      </c>
      <c r="C1457" s="60">
        <v>99289.869264299996</v>
      </c>
      <c r="D1457" s="61" t="s">
        <v>107</v>
      </c>
      <c r="E1457" s="61" t="s">
        <v>6</v>
      </c>
    </row>
    <row r="1458" spans="1:5" x14ac:dyDescent="0.25">
      <c r="A1458" s="61" t="s">
        <v>106</v>
      </c>
      <c r="B1458" s="61" t="s">
        <v>40</v>
      </c>
      <c r="C1458" s="60">
        <v>99216.723234899997</v>
      </c>
      <c r="D1458" s="61" t="s">
        <v>107</v>
      </c>
      <c r="E1458" s="61" t="s">
        <v>4</v>
      </c>
    </row>
    <row r="1459" spans="1:5" x14ac:dyDescent="0.25">
      <c r="A1459" s="61" t="s">
        <v>106</v>
      </c>
      <c r="B1459" s="61" t="s">
        <v>40</v>
      </c>
      <c r="C1459" s="60">
        <v>99108.243492299996</v>
      </c>
      <c r="D1459" s="61" t="s">
        <v>107</v>
      </c>
      <c r="E1459" s="61" t="s">
        <v>4</v>
      </c>
    </row>
    <row r="1460" spans="1:5" x14ac:dyDescent="0.25">
      <c r="A1460" s="61" t="s">
        <v>106</v>
      </c>
      <c r="B1460" s="61" t="s">
        <v>42</v>
      </c>
      <c r="C1460" s="60">
        <v>99080.355913599997</v>
      </c>
      <c r="D1460" s="61" t="s">
        <v>107</v>
      </c>
      <c r="E1460" s="61" t="s">
        <v>14</v>
      </c>
    </row>
    <row r="1461" spans="1:5" x14ac:dyDescent="0.25">
      <c r="A1461" s="61" t="s">
        <v>106</v>
      </c>
      <c r="B1461" s="61" t="s">
        <v>42</v>
      </c>
      <c r="C1461" s="60">
        <v>98890.559228800004</v>
      </c>
      <c r="D1461" s="61" t="s">
        <v>107</v>
      </c>
      <c r="E1461" s="61" t="s">
        <v>14</v>
      </c>
    </row>
    <row r="1462" spans="1:5" x14ac:dyDescent="0.25">
      <c r="A1462" s="61" t="s">
        <v>106</v>
      </c>
      <c r="B1462" s="61" t="s">
        <v>45</v>
      </c>
      <c r="C1462" s="60">
        <v>98810.212979899996</v>
      </c>
      <c r="D1462" s="61" t="s">
        <v>107</v>
      </c>
      <c r="E1462" s="61" t="s">
        <v>5</v>
      </c>
    </row>
    <row r="1463" spans="1:5" x14ac:dyDescent="0.25">
      <c r="A1463" s="61" t="s">
        <v>106</v>
      </c>
      <c r="B1463" s="61" t="s">
        <v>44</v>
      </c>
      <c r="C1463" s="60">
        <v>98522.606359500001</v>
      </c>
      <c r="D1463" s="61" t="s">
        <v>107</v>
      </c>
      <c r="E1463" s="61" t="s">
        <v>4</v>
      </c>
    </row>
    <row r="1464" spans="1:5" x14ac:dyDescent="0.25">
      <c r="A1464" s="61" t="s">
        <v>106</v>
      </c>
      <c r="B1464" s="61" t="s">
        <v>40</v>
      </c>
      <c r="C1464" s="60">
        <v>98312.1842588</v>
      </c>
      <c r="D1464" s="61" t="s">
        <v>107</v>
      </c>
      <c r="E1464" s="61" t="s">
        <v>1</v>
      </c>
    </row>
    <row r="1465" spans="1:5" x14ac:dyDescent="0.25">
      <c r="A1465" s="61" t="s">
        <v>106</v>
      </c>
      <c r="B1465" s="61" t="s">
        <v>41</v>
      </c>
      <c r="C1465" s="60">
        <v>98036.0691792</v>
      </c>
      <c r="D1465" s="61" t="s">
        <v>107</v>
      </c>
      <c r="E1465" s="61" t="s">
        <v>14</v>
      </c>
    </row>
    <row r="1466" spans="1:5" x14ac:dyDescent="0.25">
      <c r="A1466" s="61" t="s">
        <v>106</v>
      </c>
      <c r="B1466" s="61" t="s">
        <v>39</v>
      </c>
      <c r="C1466" s="60">
        <v>97928.254118299999</v>
      </c>
      <c r="D1466" s="61" t="s">
        <v>107</v>
      </c>
      <c r="E1466" s="61" t="s">
        <v>5</v>
      </c>
    </row>
    <row r="1467" spans="1:5" x14ac:dyDescent="0.25">
      <c r="A1467" s="61" t="s">
        <v>106</v>
      </c>
      <c r="B1467" s="61" t="s">
        <v>41</v>
      </c>
      <c r="C1467" s="60">
        <v>97396.257818400001</v>
      </c>
      <c r="D1467" s="61" t="s">
        <v>107</v>
      </c>
      <c r="E1467" s="61" t="s">
        <v>5</v>
      </c>
    </row>
    <row r="1468" spans="1:5" x14ac:dyDescent="0.25">
      <c r="A1468" s="61" t="s">
        <v>106</v>
      </c>
      <c r="B1468" s="61" t="s">
        <v>45</v>
      </c>
      <c r="C1468" s="60">
        <v>96934.740609999993</v>
      </c>
      <c r="D1468" s="61" t="s">
        <v>106</v>
      </c>
      <c r="E1468" s="61" t="s">
        <v>4</v>
      </c>
    </row>
    <row r="1469" spans="1:5" x14ac:dyDescent="0.25">
      <c r="A1469" s="61" t="s">
        <v>106</v>
      </c>
      <c r="B1469" s="61" t="s">
        <v>41</v>
      </c>
      <c r="C1469" s="60">
        <v>96697.427653100007</v>
      </c>
      <c r="D1469" s="61" t="s">
        <v>107</v>
      </c>
      <c r="E1469" s="61" t="s">
        <v>4</v>
      </c>
    </row>
    <row r="1470" spans="1:5" x14ac:dyDescent="0.25">
      <c r="A1470" s="61" t="s">
        <v>106</v>
      </c>
      <c r="B1470" s="61" t="s">
        <v>40</v>
      </c>
      <c r="C1470" s="60">
        <v>96371.165147299995</v>
      </c>
      <c r="D1470" s="61" t="s">
        <v>107</v>
      </c>
      <c r="E1470" s="61" t="s">
        <v>4</v>
      </c>
    </row>
    <row r="1471" spans="1:5" x14ac:dyDescent="0.25">
      <c r="A1471" s="61" t="s">
        <v>106</v>
      </c>
      <c r="B1471" s="61" t="s">
        <v>42</v>
      </c>
      <c r="C1471" s="60">
        <v>95459.692901600007</v>
      </c>
      <c r="D1471" s="61" t="s">
        <v>106</v>
      </c>
      <c r="E1471" s="61" t="s">
        <v>14</v>
      </c>
    </row>
    <row r="1472" spans="1:5" x14ac:dyDescent="0.25">
      <c r="A1472" s="61" t="s">
        <v>106</v>
      </c>
      <c r="B1472" s="61" t="s">
        <v>41</v>
      </c>
      <c r="C1472" s="60">
        <v>94646.573609700004</v>
      </c>
      <c r="D1472" s="61" t="s">
        <v>107</v>
      </c>
      <c r="E1472" s="61" t="s">
        <v>1</v>
      </c>
    </row>
    <row r="1473" spans="1:5" x14ac:dyDescent="0.25">
      <c r="A1473" s="61" t="s">
        <v>106</v>
      </c>
      <c r="B1473" s="61" t="s">
        <v>41</v>
      </c>
      <c r="C1473" s="60">
        <v>94543.479137300004</v>
      </c>
      <c r="D1473" s="61" t="s">
        <v>107</v>
      </c>
      <c r="E1473" s="61" t="s">
        <v>4</v>
      </c>
    </row>
    <row r="1474" spans="1:5" x14ac:dyDescent="0.25">
      <c r="A1474" s="61" t="s">
        <v>106</v>
      </c>
      <c r="B1474" s="61" t="s">
        <v>47</v>
      </c>
      <c r="C1474" s="60">
        <v>94407.487777200004</v>
      </c>
      <c r="D1474" s="61" t="s">
        <v>106</v>
      </c>
      <c r="E1474" s="61" t="s">
        <v>14</v>
      </c>
    </row>
    <row r="1475" spans="1:5" x14ac:dyDescent="0.25">
      <c r="A1475" s="61" t="s">
        <v>106</v>
      </c>
      <c r="B1475" s="61" t="s">
        <v>41</v>
      </c>
      <c r="C1475" s="60">
        <v>94103.578448500004</v>
      </c>
      <c r="D1475" s="61" t="s">
        <v>107</v>
      </c>
      <c r="E1475" s="61" t="s">
        <v>15</v>
      </c>
    </row>
    <row r="1476" spans="1:5" x14ac:dyDescent="0.25">
      <c r="A1476" s="61" t="s">
        <v>106</v>
      </c>
      <c r="B1476" s="61" t="s">
        <v>39</v>
      </c>
      <c r="C1476" s="60">
        <v>94029.031243499994</v>
      </c>
      <c r="D1476" s="61" t="s">
        <v>107</v>
      </c>
      <c r="E1476" s="61" t="s">
        <v>4</v>
      </c>
    </row>
    <row r="1477" spans="1:5" x14ac:dyDescent="0.25">
      <c r="A1477" s="61" t="s">
        <v>106</v>
      </c>
      <c r="B1477" s="61" t="s">
        <v>47</v>
      </c>
      <c r="C1477" s="60">
        <v>93975.8169929</v>
      </c>
      <c r="D1477" s="61" t="s">
        <v>106</v>
      </c>
      <c r="E1477" s="61" t="s">
        <v>8</v>
      </c>
    </row>
    <row r="1478" spans="1:5" x14ac:dyDescent="0.25">
      <c r="A1478" s="61" t="s">
        <v>106</v>
      </c>
      <c r="B1478" s="61" t="s">
        <v>41</v>
      </c>
      <c r="C1478" s="60">
        <v>93895.188366799994</v>
      </c>
      <c r="D1478" s="61" t="s">
        <v>107</v>
      </c>
      <c r="E1478" s="61" t="s">
        <v>6</v>
      </c>
    </row>
    <row r="1479" spans="1:5" x14ac:dyDescent="0.25">
      <c r="A1479" s="61" t="s">
        <v>106</v>
      </c>
      <c r="B1479" s="61" t="s">
        <v>44</v>
      </c>
      <c r="C1479" s="60">
        <v>93353.812419399997</v>
      </c>
      <c r="D1479" s="61" t="s">
        <v>107</v>
      </c>
      <c r="E1479" s="61" t="s">
        <v>3</v>
      </c>
    </row>
    <row r="1480" spans="1:5" x14ac:dyDescent="0.25">
      <c r="A1480" s="61" t="s">
        <v>106</v>
      </c>
      <c r="B1480" s="61" t="s">
        <v>39</v>
      </c>
      <c r="C1480" s="60">
        <v>93237.603187400004</v>
      </c>
      <c r="D1480" s="61" t="s">
        <v>107</v>
      </c>
      <c r="E1480" s="61" t="s">
        <v>5</v>
      </c>
    </row>
    <row r="1481" spans="1:5" x14ac:dyDescent="0.25">
      <c r="A1481" s="61" t="s">
        <v>106</v>
      </c>
      <c r="B1481" s="61" t="s">
        <v>41</v>
      </c>
      <c r="C1481" s="60">
        <v>92994.802451199997</v>
      </c>
      <c r="D1481" s="61" t="s">
        <v>107</v>
      </c>
      <c r="E1481" s="61" t="s">
        <v>4</v>
      </c>
    </row>
    <row r="1482" spans="1:5" x14ac:dyDescent="0.25">
      <c r="A1482" s="61" t="s">
        <v>106</v>
      </c>
      <c r="B1482" s="61" t="s">
        <v>39</v>
      </c>
      <c r="C1482" s="60">
        <v>92888.0295759</v>
      </c>
      <c r="D1482" s="61" t="s">
        <v>107</v>
      </c>
      <c r="E1482" s="61" t="s">
        <v>5</v>
      </c>
    </row>
    <row r="1483" spans="1:5" x14ac:dyDescent="0.25">
      <c r="A1483" s="61" t="s">
        <v>106</v>
      </c>
      <c r="B1483" s="61" t="s">
        <v>41</v>
      </c>
      <c r="C1483" s="60">
        <v>92326.489147800006</v>
      </c>
      <c r="D1483" s="61" t="s">
        <v>106</v>
      </c>
      <c r="E1483" s="61" t="s">
        <v>14</v>
      </c>
    </row>
    <row r="1484" spans="1:5" x14ac:dyDescent="0.25">
      <c r="A1484" s="61" t="s">
        <v>106</v>
      </c>
      <c r="B1484" s="61" t="s">
        <v>40</v>
      </c>
      <c r="C1484" s="60">
        <v>92118.904691899996</v>
      </c>
      <c r="D1484" s="61" t="s">
        <v>107</v>
      </c>
      <c r="E1484" s="61" t="s">
        <v>10</v>
      </c>
    </row>
    <row r="1485" spans="1:5" x14ac:dyDescent="0.25">
      <c r="A1485" s="61" t="s">
        <v>106</v>
      </c>
      <c r="B1485" s="61" t="s">
        <v>45</v>
      </c>
      <c r="C1485" s="60">
        <v>91758.936172899994</v>
      </c>
      <c r="D1485" s="61" t="s">
        <v>106</v>
      </c>
      <c r="E1485" s="61" t="s">
        <v>4</v>
      </c>
    </row>
    <row r="1486" spans="1:5" x14ac:dyDescent="0.25">
      <c r="A1486" s="61" t="s">
        <v>106</v>
      </c>
      <c r="B1486" s="61" t="s">
        <v>41</v>
      </c>
      <c r="C1486" s="60">
        <v>91232.472365900001</v>
      </c>
      <c r="D1486" s="61" t="s">
        <v>107</v>
      </c>
      <c r="E1486" s="61" t="s">
        <v>14</v>
      </c>
    </row>
    <row r="1487" spans="1:5" x14ac:dyDescent="0.25">
      <c r="A1487" s="61" t="s">
        <v>106</v>
      </c>
      <c r="B1487" s="61" t="s">
        <v>41</v>
      </c>
      <c r="C1487" s="60">
        <v>91230.126232499999</v>
      </c>
      <c r="D1487" s="61" t="s">
        <v>107</v>
      </c>
      <c r="E1487" s="61" t="s">
        <v>5</v>
      </c>
    </row>
    <row r="1488" spans="1:5" x14ac:dyDescent="0.25">
      <c r="A1488" s="61" t="s">
        <v>106</v>
      </c>
      <c r="B1488" s="61" t="s">
        <v>39</v>
      </c>
      <c r="C1488" s="60">
        <v>91178.3669008</v>
      </c>
      <c r="D1488" s="61" t="s">
        <v>107</v>
      </c>
      <c r="E1488" s="61" t="s">
        <v>4</v>
      </c>
    </row>
    <row r="1489" spans="1:5" x14ac:dyDescent="0.25">
      <c r="A1489" s="61" t="s">
        <v>106</v>
      </c>
      <c r="B1489" s="61" t="s">
        <v>41</v>
      </c>
      <c r="C1489" s="60">
        <v>91139.071992900004</v>
      </c>
      <c r="D1489" s="61" t="s">
        <v>107</v>
      </c>
      <c r="E1489" s="61" t="s">
        <v>4</v>
      </c>
    </row>
    <row r="1490" spans="1:5" x14ac:dyDescent="0.25">
      <c r="A1490" s="61" t="s">
        <v>106</v>
      </c>
      <c r="B1490" s="61" t="s">
        <v>47</v>
      </c>
      <c r="C1490" s="60">
        <v>91083.445022</v>
      </c>
      <c r="D1490" s="61" t="s">
        <v>106</v>
      </c>
      <c r="E1490" s="61" t="s">
        <v>4</v>
      </c>
    </row>
    <row r="1491" spans="1:5" x14ac:dyDescent="0.25">
      <c r="A1491" s="61" t="s">
        <v>106</v>
      </c>
      <c r="B1491" s="61" t="s">
        <v>41</v>
      </c>
      <c r="C1491" s="60">
        <v>91021.456884300002</v>
      </c>
      <c r="D1491" s="61" t="s">
        <v>107</v>
      </c>
      <c r="E1491" s="61" t="s">
        <v>15</v>
      </c>
    </row>
    <row r="1492" spans="1:5" x14ac:dyDescent="0.25">
      <c r="A1492" s="61" t="s">
        <v>106</v>
      </c>
      <c r="B1492" s="61" t="s">
        <v>47</v>
      </c>
      <c r="C1492" s="60">
        <v>90968.051077399999</v>
      </c>
      <c r="D1492" s="61" t="s">
        <v>107</v>
      </c>
      <c r="E1492" s="61" t="s">
        <v>8</v>
      </c>
    </row>
    <row r="1493" spans="1:5" x14ac:dyDescent="0.25">
      <c r="A1493" s="61" t="s">
        <v>106</v>
      </c>
      <c r="B1493" s="61" t="s">
        <v>41</v>
      </c>
      <c r="C1493" s="60">
        <v>90901.640950000001</v>
      </c>
      <c r="D1493" s="61" t="s">
        <v>107</v>
      </c>
      <c r="E1493" s="61" t="s">
        <v>4</v>
      </c>
    </row>
    <row r="1494" spans="1:5" x14ac:dyDescent="0.25">
      <c r="A1494" s="61" t="s">
        <v>106</v>
      </c>
      <c r="B1494" s="61" t="s">
        <v>41</v>
      </c>
      <c r="C1494" s="60">
        <v>90654.883567299999</v>
      </c>
      <c r="D1494" s="61" t="s">
        <v>107</v>
      </c>
      <c r="E1494" s="61" t="s">
        <v>5</v>
      </c>
    </row>
    <row r="1495" spans="1:5" x14ac:dyDescent="0.25">
      <c r="A1495" s="61" t="s">
        <v>106</v>
      </c>
      <c r="B1495" s="61" t="s">
        <v>41</v>
      </c>
      <c r="C1495" s="60">
        <v>90004.837027700007</v>
      </c>
      <c r="D1495" s="61" t="s">
        <v>107</v>
      </c>
      <c r="E1495" s="61" t="s">
        <v>5</v>
      </c>
    </row>
    <row r="1496" spans="1:5" x14ac:dyDescent="0.25">
      <c r="A1496" s="61" t="s">
        <v>106</v>
      </c>
      <c r="B1496" s="61" t="s">
        <v>41</v>
      </c>
      <c r="C1496" s="60">
        <v>89626.7556702</v>
      </c>
      <c r="D1496" s="61" t="s">
        <v>107</v>
      </c>
      <c r="E1496" s="61" t="s">
        <v>4</v>
      </c>
    </row>
    <row r="1497" spans="1:5" x14ac:dyDescent="0.25">
      <c r="A1497" s="61" t="s">
        <v>106</v>
      </c>
      <c r="B1497" s="61" t="s">
        <v>41</v>
      </c>
      <c r="C1497" s="60">
        <v>89533.375392899994</v>
      </c>
      <c r="D1497" s="61" t="s">
        <v>107</v>
      </c>
      <c r="E1497" s="61" t="s">
        <v>4</v>
      </c>
    </row>
    <row r="1498" spans="1:5" x14ac:dyDescent="0.25">
      <c r="A1498" s="61" t="s">
        <v>106</v>
      </c>
      <c r="B1498" s="61" t="s">
        <v>43</v>
      </c>
      <c r="C1498" s="60">
        <v>89299.312088399995</v>
      </c>
      <c r="D1498" s="61" t="s">
        <v>107</v>
      </c>
      <c r="E1498" s="61" t="s">
        <v>14</v>
      </c>
    </row>
    <row r="1499" spans="1:5" x14ac:dyDescent="0.25">
      <c r="A1499" s="61" t="s">
        <v>106</v>
      </c>
      <c r="B1499" s="61" t="s">
        <v>41</v>
      </c>
      <c r="C1499" s="60">
        <v>89240.249495199998</v>
      </c>
      <c r="D1499" s="61" t="s">
        <v>107</v>
      </c>
      <c r="E1499" s="61" t="s">
        <v>14</v>
      </c>
    </row>
    <row r="1500" spans="1:5" x14ac:dyDescent="0.25">
      <c r="A1500" s="61" t="s">
        <v>106</v>
      </c>
      <c r="B1500" s="61" t="s">
        <v>44</v>
      </c>
      <c r="C1500" s="60">
        <v>88704.449475400004</v>
      </c>
      <c r="D1500" s="61" t="s">
        <v>107</v>
      </c>
      <c r="E1500" s="61" t="s">
        <v>5</v>
      </c>
    </row>
    <row r="1501" spans="1:5" x14ac:dyDescent="0.25">
      <c r="A1501" s="61" t="s">
        <v>106</v>
      </c>
      <c r="B1501" s="61" t="s">
        <v>44</v>
      </c>
      <c r="C1501" s="60">
        <v>88582.131020899993</v>
      </c>
      <c r="D1501" s="61" t="s">
        <v>107</v>
      </c>
      <c r="E1501" s="61" t="s">
        <v>11</v>
      </c>
    </row>
    <row r="1502" spans="1:5" x14ac:dyDescent="0.25">
      <c r="A1502" s="61" t="s">
        <v>106</v>
      </c>
      <c r="B1502" s="61" t="s">
        <v>44</v>
      </c>
      <c r="C1502" s="60">
        <v>88524.736422400005</v>
      </c>
      <c r="D1502" s="61" t="s">
        <v>107</v>
      </c>
      <c r="E1502" s="61" t="s">
        <v>4</v>
      </c>
    </row>
    <row r="1503" spans="1:5" x14ac:dyDescent="0.25">
      <c r="A1503" s="61" t="s">
        <v>106</v>
      </c>
      <c r="B1503" s="61" t="s">
        <v>45</v>
      </c>
      <c r="C1503" s="60">
        <v>88372.140169499995</v>
      </c>
      <c r="D1503" s="61" t="s">
        <v>106</v>
      </c>
      <c r="E1503" s="61" t="s">
        <v>4</v>
      </c>
    </row>
    <row r="1504" spans="1:5" x14ac:dyDescent="0.25">
      <c r="A1504" s="61" t="s">
        <v>106</v>
      </c>
      <c r="B1504" s="61" t="s">
        <v>40</v>
      </c>
      <c r="C1504" s="60">
        <v>88229.155048400004</v>
      </c>
      <c r="D1504" s="61" t="s">
        <v>107</v>
      </c>
      <c r="E1504" s="61" t="s">
        <v>5</v>
      </c>
    </row>
    <row r="1505" spans="1:5" x14ac:dyDescent="0.25">
      <c r="A1505" s="61" t="s">
        <v>106</v>
      </c>
      <c r="B1505" s="61" t="s">
        <v>44</v>
      </c>
      <c r="C1505" s="60">
        <v>88067.694161199994</v>
      </c>
      <c r="D1505" s="61" t="s">
        <v>107</v>
      </c>
      <c r="E1505" s="61" t="s">
        <v>14</v>
      </c>
    </row>
    <row r="1506" spans="1:5" x14ac:dyDescent="0.25">
      <c r="A1506" s="61" t="s">
        <v>106</v>
      </c>
      <c r="B1506" s="61" t="s">
        <v>47</v>
      </c>
      <c r="C1506" s="60">
        <v>87916.001747400005</v>
      </c>
      <c r="D1506" s="61" t="s">
        <v>107</v>
      </c>
      <c r="E1506" s="61" t="s">
        <v>8</v>
      </c>
    </row>
    <row r="1507" spans="1:5" x14ac:dyDescent="0.25">
      <c r="A1507" s="61" t="s">
        <v>106</v>
      </c>
      <c r="B1507" s="61" t="s">
        <v>44</v>
      </c>
      <c r="C1507" s="60">
        <v>87766.2378245</v>
      </c>
      <c r="D1507" s="61" t="s">
        <v>107</v>
      </c>
      <c r="E1507" s="61" t="s">
        <v>14</v>
      </c>
    </row>
    <row r="1508" spans="1:5" x14ac:dyDescent="0.25">
      <c r="A1508" s="61" t="s">
        <v>106</v>
      </c>
      <c r="B1508" s="61" t="s">
        <v>39</v>
      </c>
      <c r="C1508" s="60">
        <v>86990.005003900005</v>
      </c>
      <c r="D1508" s="61" t="s">
        <v>107</v>
      </c>
      <c r="E1508" s="61" t="s">
        <v>5</v>
      </c>
    </row>
    <row r="1509" spans="1:5" x14ac:dyDescent="0.25">
      <c r="A1509" s="61" t="s">
        <v>106</v>
      </c>
      <c r="B1509" s="61" t="s">
        <v>40</v>
      </c>
      <c r="C1509" s="60">
        <v>86866.9777302</v>
      </c>
      <c r="D1509" s="61" t="s">
        <v>107</v>
      </c>
      <c r="E1509" s="61" t="s">
        <v>4</v>
      </c>
    </row>
    <row r="1510" spans="1:5" x14ac:dyDescent="0.25">
      <c r="A1510" s="61" t="s">
        <v>106</v>
      </c>
      <c r="B1510" s="61" t="s">
        <v>41</v>
      </c>
      <c r="C1510" s="60">
        <v>86544.4515961</v>
      </c>
      <c r="D1510" s="61" t="s">
        <v>107</v>
      </c>
      <c r="E1510" s="61" t="s">
        <v>4</v>
      </c>
    </row>
    <row r="1511" spans="1:5" x14ac:dyDescent="0.25">
      <c r="A1511" s="61" t="s">
        <v>106</v>
      </c>
      <c r="B1511" s="61" t="s">
        <v>41</v>
      </c>
      <c r="C1511" s="60">
        <v>85756.558699600006</v>
      </c>
      <c r="D1511" s="61" t="s">
        <v>107</v>
      </c>
      <c r="E1511" s="61" t="s">
        <v>14</v>
      </c>
    </row>
    <row r="1512" spans="1:5" x14ac:dyDescent="0.25">
      <c r="A1512" s="61" t="s">
        <v>106</v>
      </c>
      <c r="B1512" s="61" t="s">
        <v>41</v>
      </c>
      <c r="C1512" s="60">
        <v>85725.863317099996</v>
      </c>
      <c r="D1512" s="61" t="s">
        <v>107</v>
      </c>
      <c r="E1512" s="61" t="s">
        <v>5</v>
      </c>
    </row>
    <row r="1513" spans="1:5" x14ac:dyDescent="0.25">
      <c r="A1513" s="61" t="s">
        <v>106</v>
      </c>
      <c r="B1513" s="61" t="s">
        <v>40</v>
      </c>
      <c r="C1513" s="60">
        <v>85681.413412800001</v>
      </c>
      <c r="D1513" s="61" t="s">
        <v>107</v>
      </c>
      <c r="E1513" s="61" t="s">
        <v>4</v>
      </c>
    </row>
    <row r="1514" spans="1:5" x14ac:dyDescent="0.25">
      <c r="A1514" s="61" t="s">
        <v>106</v>
      </c>
      <c r="B1514" s="61" t="s">
        <v>42</v>
      </c>
      <c r="C1514" s="60">
        <v>85422.869731700004</v>
      </c>
      <c r="D1514" s="61" t="s">
        <v>107</v>
      </c>
      <c r="E1514" s="61" t="s">
        <v>4</v>
      </c>
    </row>
    <row r="1515" spans="1:5" x14ac:dyDescent="0.25">
      <c r="A1515" s="61" t="s">
        <v>106</v>
      </c>
      <c r="B1515" s="61" t="s">
        <v>41</v>
      </c>
      <c r="C1515" s="60">
        <v>85366.130639499999</v>
      </c>
      <c r="D1515" s="61" t="s">
        <v>107</v>
      </c>
      <c r="E1515" s="61" t="s">
        <v>9</v>
      </c>
    </row>
    <row r="1516" spans="1:5" x14ac:dyDescent="0.25">
      <c r="A1516" s="61" t="s">
        <v>106</v>
      </c>
      <c r="B1516" s="61" t="s">
        <v>39</v>
      </c>
      <c r="C1516" s="60">
        <v>85346.805934200005</v>
      </c>
      <c r="D1516" s="61" t="s">
        <v>107</v>
      </c>
      <c r="E1516" s="61" t="s">
        <v>4</v>
      </c>
    </row>
    <row r="1517" spans="1:5" x14ac:dyDescent="0.25">
      <c r="A1517" s="61" t="s">
        <v>106</v>
      </c>
      <c r="B1517" s="61" t="s">
        <v>44</v>
      </c>
      <c r="C1517" s="60">
        <v>85150.848872000002</v>
      </c>
      <c r="D1517" s="61" t="s">
        <v>107</v>
      </c>
      <c r="E1517" s="61" t="s">
        <v>14</v>
      </c>
    </row>
    <row r="1518" spans="1:5" x14ac:dyDescent="0.25">
      <c r="A1518" s="61" t="s">
        <v>106</v>
      </c>
      <c r="B1518" s="61" t="s">
        <v>41</v>
      </c>
      <c r="C1518" s="60">
        <v>84472.686314000006</v>
      </c>
      <c r="D1518" s="61" t="s">
        <v>107</v>
      </c>
      <c r="E1518" s="61" t="s">
        <v>4</v>
      </c>
    </row>
    <row r="1519" spans="1:5" x14ac:dyDescent="0.25">
      <c r="A1519" s="61" t="s">
        <v>106</v>
      </c>
      <c r="B1519" s="61" t="s">
        <v>44</v>
      </c>
      <c r="C1519" s="60">
        <v>84091.876657999994</v>
      </c>
      <c r="D1519" s="61" t="s">
        <v>106</v>
      </c>
      <c r="E1519" s="61" t="s">
        <v>14</v>
      </c>
    </row>
    <row r="1520" spans="1:5" x14ac:dyDescent="0.25">
      <c r="A1520" s="61" t="s">
        <v>106</v>
      </c>
      <c r="B1520" s="61" t="s">
        <v>41</v>
      </c>
      <c r="C1520" s="60">
        <v>83847.037526600005</v>
      </c>
      <c r="D1520" s="61" t="s">
        <v>107</v>
      </c>
      <c r="E1520" s="61" t="s">
        <v>15</v>
      </c>
    </row>
    <row r="1521" spans="1:5" x14ac:dyDescent="0.25">
      <c r="A1521" s="61" t="s">
        <v>106</v>
      </c>
      <c r="B1521" s="61" t="s">
        <v>40</v>
      </c>
      <c r="C1521" s="60">
        <v>83740.488068599996</v>
      </c>
      <c r="D1521" s="61" t="s">
        <v>107</v>
      </c>
      <c r="E1521" s="61" t="s">
        <v>12</v>
      </c>
    </row>
    <row r="1522" spans="1:5" x14ac:dyDescent="0.25">
      <c r="A1522" s="61" t="s">
        <v>106</v>
      </c>
      <c r="B1522" s="61" t="s">
        <v>45</v>
      </c>
      <c r="C1522" s="60">
        <v>82991.536168100007</v>
      </c>
      <c r="D1522" s="61" t="s">
        <v>107</v>
      </c>
      <c r="E1522" s="61" t="s">
        <v>4</v>
      </c>
    </row>
    <row r="1523" spans="1:5" x14ac:dyDescent="0.25">
      <c r="A1523" s="61" t="s">
        <v>106</v>
      </c>
      <c r="B1523" s="61" t="s">
        <v>41</v>
      </c>
      <c r="C1523" s="60">
        <v>82933.185547200002</v>
      </c>
      <c r="D1523" s="61" t="s">
        <v>107</v>
      </c>
      <c r="E1523" s="61" t="s">
        <v>4</v>
      </c>
    </row>
    <row r="1524" spans="1:5" x14ac:dyDescent="0.25">
      <c r="A1524" s="61" t="s">
        <v>106</v>
      </c>
      <c r="B1524" s="61" t="s">
        <v>42</v>
      </c>
      <c r="C1524" s="60">
        <v>82683.921487300002</v>
      </c>
      <c r="D1524" s="61" t="s">
        <v>107</v>
      </c>
      <c r="E1524" s="61" t="s">
        <v>6</v>
      </c>
    </row>
    <row r="1525" spans="1:5" x14ac:dyDescent="0.25">
      <c r="A1525" s="61" t="s">
        <v>106</v>
      </c>
      <c r="B1525" s="61" t="s">
        <v>44</v>
      </c>
      <c r="C1525" s="60">
        <v>82261.828001500005</v>
      </c>
      <c r="D1525" s="61" t="s">
        <v>107</v>
      </c>
      <c r="E1525" s="61" t="s">
        <v>4</v>
      </c>
    </row>
    <row r="1526" spans="1:5" x14ac:dyDescent="0.25">
      <c r="A1526" s="61" t="s">
        <v>106</v>
      </c>
      <c r="B1526" s="61" t="s">
        <v>41</v>
      </c>
      <c r="C1526" s="60">
        <v>81896.308284300001</v>
      </c>
      <c r="D1526" s="61" t="s">
        <v>107</v>
      </c>
      <c r="E1526" s="61" t="s">
        <v>9</v>
      </c>
    </row>
    <row r="1527" spans="1:5" x14ac:dyDescent="0.25">
      <c r="A1527" s="61" t="s">
        <v>106</v>
      </c>
      <c r="B1527" s="61" t="s">
        <v>47</v>
      </c>
      <c r="C1527" s="60">
        <v>81629.735079999999</v>
      </c>
      <c r="D1527" s="61" t="s">
        <v>107</v>
      </c>
      <c r="E1527" s="61" t="s">
        <v>4</v>
      </c>
    </row>
    <row r="1528" spans="1:5" x14ac:dyDescent="0.25">
      <c r="A1528" s="61" t="s">
        <v>106</v>
      </c>
      <c r="B1528" s="61" t="s">
        <v>45</v>
      </c>
      <c r="C1528" s="60">
        <v>81370.505027399995</v>
      </c>
      <c r="D1528" s="61" t="s">
        <v>107</v>
      </c>
      <c r="E1528" s="61" t="s">
        <v>6</v>
      </c>
    </row>
    <row r="1529" spans="1:5" x14ac:dyDescent="0.25">
      <c r="A1529" s="61" t="s">
        <v>106</v>
      </c>
      <c r="B1529" s="61" t="s">
        <v>44</v>
      </c>
      <c r="C1529" s="60">
        <v>81263.448756600003</v>
      </c>
      <c r="D1529" s="61" t="s">
        <v>107</v>
      </c>
      <c r="E1529" s="61" t="s">
        <v>4</v>
      </c>
    </row>
    <row r="1530" spans="1:5" x14ac:dyDescent="0.25">
      <c r="A1530" s="61" t="s">
        <v>106</v>
      </c>
      <c r="B1530" s="61" t="s">
        <v>44</v>
      </c>
      <c r="C1530" s="60">
        <v>81019.445818799999</v>
      </c>
      <c r="D1530" s="61" t="s">
        <v>107</v>
      </c>
      <c r="E1530" s="61" t="s">
        <v>14</v>
      </c>
    </row>
    <row r="1531" spans="1:5" x14ac:dyDescent="0.25">
      <c r="A1531" s="61" t="s">
        <v>106</v>
      </c>
      <c r="B1531" s="61" t="s">
        <v>47</v>
      </c>
      <c r="C1531" s="60">
        <v>80909.258053800004</v>
      </c>
      <c r="D1531" s="61" t="s">
        <v>106</v>
      </c>
      <c r="E1531" s="61" t="s">
        <v>14</v>
      </c>
    </row>
    <row r="1532" spans="1:5" x14ac:dyDescent="0.25">
      <c r="A1532" s="61" t="s">
        <v>106</v>
      </c>
      <c r="B1532" s="61" t="s">
        <v>45</v>
      </c>
      <c r="C1532" s="60">
        <v>80522.913386100001</v>
      </c>
      <c r="D1532" s="61" t="s">
        <v>106</v>
      </c>
      <c r="E1532" s="61" t="s">
        <v>4</v>
      </c>
    </row>
    <row r="1533" spans="1:5" x14ac:dyDescent="0.25">
      <c r="A1533" s="61" t="s">
        <v>106</v>
      </c>
      <c r="B1533" s="61" t="s">
        <v>40</v>
      </c>
      <c r="C1533" s="60">
        <v>79872.309234200002</v>
      </c>
      <c r="D1533" s="61" t="s">
        <v>107</v>
      </c>
      <c r="E1533" s="61" t="s">
        <v>4</v>
      </c>
    </row>
    <row r="1534" spans="1:5" x14ac:dyDescent="0.25">
      <c r="A1534" s="61" t="s">
        <v>106</v>
      </c>
      <c r="B1534" s="61" t="s">
        <v>41</v>
      </c>
      <c r="C1534" s="60">
        <v>79541.327157399995</v>
      </c>
      <c r="D1534" s="61" t="s">
        <v>107</v>
      </c>
      <c r="E1534" s="61" t="s">
        <v>12</v>
      </c>
    </row>
    <row r="1535" spans="1:5" x14ac:dyDescent="0.25">
      <c r="A1535" s="61" t="s">
        <v>106</v>
      </c>
      <c r="B1535" s="61" t="s">
        <v>44</v>
      </c>
      <c r="C1535" s="60">
        <v>79517.510104800007</v>
      </c>
      <c r="D1535" s="61" t="s">
        <v>107</v>
      </c>
      <c r="E1535" s="61" t="s">
        <v>14</v>
      </c>
    </row>
    <row r="1536" spans="1:5" x14ac:dyDescent="0.25">
      <c r="A1536" s="61" t="s">
        <v>106</v>
      </c>
      <c r="B1536" s="61" t="s">
        <v>44</v>
      </c>
      <c r="C1536" s="60">
        <v>79125.293315100003</v>
      </c>
      <c r="D1536" s="61" t="s">
        <v>107</v>
      </c>
      <c r="E1536" s="61" t="s">
        <v>14</v>
      </c>
    </row>
    <row r="1537" spans="1:5" x14ac:dyDescent="0.25">
      <c r="A1537" s="61" t="s">
        <v>106</v>
      </c>
      <c r="B1537" s="61" t="s">
        <v>47</v>
      </c>
      <c r="C1537" s="60">
        <v>78547.832571000006</v>
      </c>
      <c r="D1537" s="61" t="s">
        <v>106</v>
      </c>
      <c r="E1537" s="61" t="s">
        <v>4</v>
      </c>
    </row>
    <row r="1538" spans="1:5" x14ac:dyDescent="0.25">
      <c r="A1538" s="61" t="s">
        <v>106</v>
      </c>
      <c r="B1538" s="61" t="s">
        <v>40</v>
      </c>
      <c r="C1538" s="60">
        <v>78442.359363199997</v>
      </c>
      <c r="D1538" s="61" t="s">
        <v>107</v>
      </c>
      <c r="E1538" s="61" t="s">
        <v>5</v>
      </c>
    </row>
    <row r="1539" spans="1:5" x14ac:dyDescent="0.25">
      <c r="A1539" s="61" t="s">
        <v>106</v>
      </c>
      <c r="B1539" s="61" t="s">
        <v>40</v>
      </c>
      <c r="C1539" s="60">
        <v>78430.464723900004</v>
      </c>
      <c r="D1539" s="61" t="s">
        <v>107</v>
      </c>
      <c r="E1539" s="61" t="s">
        <v>6</v>
      </c>
    </row>
    <row r="1540" spans="1:5" x14ac:dyDescent="0.25">
      <c r="A1540" s="61" t="s">
        <v>106</v>
      </c>
      <c r="B1540" s="61" t="s">
        <v>47</v>
      </c>
      <c r="C1540" s="60">
        <v>77152.547464300005</v>
      </c>
      <c r="D1540" s="61" t="s">
        <v>107</v>
      </c>
      <c r="E1540" s="61" t="s">
        <v>8</v>
      </c>
    </row>
    <row r="1541" spans="1:5" x14ac:dyDescent="0.25">
      <c r="A1541" s="61" t="s">
        <v>106</v>
      </c>
      <c r="B1541" s="61" t="s">
        <v>40</v>
      </c>
      <c r="C1541" s="60">
        <v>76894.934573000006</v>
      </c>
      <c r="D1541" s="61" t="s">
        <v>107</v>
      </c>
      <c r="E1541" s="61" t="s">
        <v>10</v>
      </c>
    </row>
    <row r="1542" spans="1:5" x14ac:dyDescent="0.25">
      <c r="A1542" s="61" t="s">
        <v>106</v>
      </c>
      <c r="B1542" s="61" t="s">
        <v>44</v>
      </c>
      <c r="C1542" s="60">
        <v>76619.526198099993</v>
      </c>
      <c r="D1542" s="61" t="s">
        <v>107</v>
      </c>
      <c r="E1542" s="61" t="s">
        <v>4</v>
      </c>
    </row>
    <row r="1543" spans="1:5" x14ac:dyDescent="0.25">
      <c r="A1543" s="61" t="s">
        <v>106</v>
      </c>
      <c r="B1543" s="61" t="s">
        <v>43</v>
      </c>
      <c r="C1543" s="60">
        <v>75734.081690399995</v>
      </c>
      <c r="D1543" s="61" t="s">
        <v>107</v>
      </c>
      <c r="E1543" s="61" t="s">
        <v>4</v>
      </c>
    </row>
    <row r="1544" spans="1:5" x14ac:dyDescent="0.25">
      <c r="A1544" s="61" t="s">
        <v>106</v>
      </c>
      <c r="B1544" s="61" t="s">
        <v>44</v>
      </c>
      <c r="C1544" s="60">
        <v>75315.857404599999</v>
      </c>
      <c r="D1544" s="61" t="s">
        <v>107</v>
      </c>
      <c r="E1544" s="61" t="s">
        <v>4</v>
      </c>
    </row>
    <row r="1545" spans="1:5" x14ac:dyDescent="0.25">
      <c r="A1545" s="61" t="s">
        <v>106</v>
      </c>
      <c r="B1545" s="61" t="s">
        <v>42</v>
      </c>
      <c r="C1545" s="60">
        <v>75218.589051000003</v>
      </c>
      <c r="D1545" s="61" t="s">
        <v>107</v>
      </c>
      <c r="E1545" s="61" t="s">
        <v>15</v>
      </c>
    </row>
    <row r="1546" spans="1:5" x14ac:dyDescent="0.25">
      <c r="A1546" s="61" t="s">
        <v>106</v>
      </c>
      <c r="B1546" s="61" t="s">
        <v>41</v>
      </c>
      <c r="C1546" s="60">
        <v>74692.090364300006</v>
      </c>
      <c r="D1546" s="61" t="s">
        <v>106</v>
      </c>
      <c r="E1546" s="61" t="s">
        <v>14</v>
      </c>
    </row>
    <row r="1547" spans="1:5" x14ac:dyDescent="0.25">
      <c r="A1547" s="61" t="s">
        <v>106</v>
      </c>
      <c r="B1547" s="61" t="s">
        <v>41</v>
      </c>
      <c r="C1547" s="60">
        <v>74668.153013899995</v>
      </c>
      <c r="D1547" s="61" t="s">
        <v>106</v>
      </c>
      <c r="E1547" s="61" t="s">
        <v>4</v>
      </c>
    </row>
    <row r="1548" spans="1:5" x14ac:dyDescent="0.25">
      <c r="A1548" s="61" t="s">
        <v>106</v>
      </c>
      <c r="B1548" s="61" t="s">
        <v>44</v>
      </c>
      <c r="C1548" s="60">
        <v>74349.273267199998</v>
      </c>
      <c r="D1548" s="61" t="s">
        <v>107</v>
      </c>
      <c r="E1548" s="61" t="s">
        <v>15</v>
      </c>
    </row>
    <row r="1549" spans="1:5" x14ac:dyDescent="0.25">
      <c r="A1549" s="61" t="s">
        <v>106</v>
      </c>
      <c r="B1549" s="61" t="s">
        <v>40</v>
      </c>
      <c r="C1549" s="60">
        <v>74271.111558200006</v>
      </c>
      <c r="D1549" s="61" t="s">
        <v>107</v>
      </c>
      <c r="E1549" s="61" t="s">
        <v>5</v>
      </c>
    </row>
    <row r="1550" spans="1:5" x14ac:dyDescent="0.25">
      <c r="A1550" s="61" t="s">
        <v>106</v>
      </c>
      <c r="B1550" s="61" t="s">
        <v>41</v>
      </c>
      <c r="C1550" s="60">
        <v>74015.299460599999</v>
      </c>
      <c r="D1550" s="61" t="s">
        <v>107</v>
      </c>
      <c r="E1550" s="61" t="s">
        <v>4</v>
      </c>
    </row>
    <row r="1551" spans="1:5" x14ac:dyDescent="0.25">
      <c r="A1551" s="61" t="s">
        <v>106</v>
      </c>
      <c r="B1551" s="61" t="s">
        <v>47</v>
      </c>
      <c r="C1551" s="60">
        <v>73606.965681400005</v>
      </c>
      <c r="D1551" s="61" t="s">
        <v>106</v>
      </c>
      <c r="E1551" s="61" t="s">
        <v>11</v>
      </c>
    </row>
    <row r="1552" spans="1:5" x14ac:dyDescent="0.25">
      <c r="A1552" s="61" t="s">
        <v>106</v>
      </c>
      <c r="B1552" s="61" t="s">
        <v>39</v>
      </c>
      <c r="C1552" s="60">
        <v>73415.801931499998</v>
      </c>
      <c r="D1552" s="61" t="s">
        <v>107</v>
      </c>
      <c r="E1552" s="61" t="s">
        <v>5</v>
      </c>
    </row>
    <row r="1553" spans="1:5" x14ac:dyDescent="0.25">
      <c r="A1553" s="61" t="s">
        <v>106</v>
      </c>
      <c r="B1553" s="61" t="s">
        <v>44</v>
      </c>
      <c r="C1553" s="60">
        <v>73392.880437700005</v>
      </c>
      <c r="D1553" s="61" t="s">
        <v>107</v>
      </c>
      <c r="E1553" s="61" t="s">
        <v>4</v>
      </c>
    </row>
    <row r="1554" spans="1:5" x14ac:dyDescent="0.25">
      <c r="A1554" s="61" t="s">
        <v>106</v>
      </c>
      <c r="B1554" s="61" t="s">
        <v>45</v>
      </c>
      <c r="C1554" s="60">
        <v>73282.630504700006</v>
      </c>
      <c r="D1554" s="61" t="s">
        <v>106</v>
      </c>
      <c r="E1554" s="61" t="s">
        <v>5</v>
      </c>
    </row>
    <row r="1555" spans="1:5" x14ac:dyDescent="0.25">
      <c r="A1555" s="61" t="s">
        <v>106</v>
      </c>
      <c r="B1555" s="61" t="s">
        <v>41</v>
      </c>
      <c r="C1555" s="60">
        <v>73172.862651100004</v>
      </c>
      <c r="D1555" s="61" t="s">
        <v>107</v>
      </c>
      <c r="E1555" s="61" t="s">
        <v>4</v>
      </c>
    </row>
    <row r="1556" spans="1:5" x14ac:dyDescent="0.25">
      <c r="A1556" s="61" t="s">
        <v>106</v>
      </c>
      <c r="B1556" s="61" t="s">
        <v>45</v>
      </c>
      <c r="C1556" s="60">
        <v>73071.798502299993</v>
      </c>
      <c r="D1556" s="61" t="s">
        <v>107</v>
      </c>
      <c r="E1556" s="61" t="s">
        <v>4</v>
      </c>
    </row>
    <row r="1557" spans="1:5" x14ac:dyDescent="0.25">
      <c r="A1557" s="61" t="s">
        <v>106</v>
      </c>
      <c r="B1557" s="61" t="s">
        <v>41</v>
      </c>
      <c r="C1557" s="60">
        <v>72997.7161758</v>
      </c>
      <c r="D1557" s="61" t="s">
        <v>107</v>
      </c>
      <c r="E1557" s="61" t="s">
        <v>10</v>
      </c>
    </row>
    <row r="1558" spans="1:5" x14ac:dyDescent="0.25">
      <c r="A1558" s="61" t="s">
        <v>106</v>
      </c>
      <c r="B1558" s="61" t="s">
        <v>40</v>
      </c>
      <c r="C1558" s="60">
        <v>71829.376259199998</v>
      </c>
      <c r="D1558" s="61" t="s">
        <v>107</v>
      </c>
      <c r="E1558" s="61" t="s">
        <v>5</v>
      </c>
    </row>
    <row r="1559" spans="1:5" x14ac:dyDescent="0.25">
      <c r="A1559" s="61" t="s">
        <v>106</v>
      </c>
      <c r="B1559" s="61" t="s">
        <v>47</v>
      </c>
      <c r="C1559" s="60">
        <v>71717.529974399993</v>
      </c>
      <c r="D1559" s="61" t="s">
        <v>106</v>
      </c>
      <c r="E1559" s="61" t="s">
        <v>8</v>
      </c>
    </row>
    <row r="1560" spans="1:5" x14ac:dyDescent="0.25">
      <c r="A1560" s="61" t="s">
        <v>106</v>
      </c>
      <c r="B1560" s="61" t="s">
        <v>41</v>
      </c>
      <c r="C1560" s="60">
        <v>71353.519206600002</v>
      </c>
      <c r="D1560" s="61" t="s">
        <v>107</v>
      </c>
      <c r="E1560" s="61" t="s">
        <v>4</v>
      </c>
    </row>
    <row r="1561" spans="1:5" x14ac:dyDescent="0.25">
      <c r="A1561" s="61" t="s">
        <v>106</v>
      </c>
      <c r="B1561" s="61" t="s">
        <v>41</v>
      </c>
      <c r="C1561" s="60">
        <v>70888.918891299996</v>
      </c>
      <c r="D1561" s="61" t="s">
        <v>107</v>
      </c>
      <c r="E1561" s="61" t="s">
        <v>4</v>
      </c>
    </row>
    <row r="1562" spans="1:5" x14ac:dyDescent="0.25">
      <c r="A1562" s="61" t="s">
        <v>106</v>
      </c>
      <c r="B1562" s="61" t="s">
        <v>45</v>
      </c>
      <c r="C1562" s="60">
        <v>70754.018144400005</v>
      </c>
      <c r="D1562" s="61" t="s">
        <v>107</v>
      </c>
      <c r="E1562" s="61" t="s">
        <v>4</v>
      </c>
    </row>
    <row r="1563" spans="1:5" x14ac:dyDescent="0.25">
      <c r="A1563" s="61" t="s">
        <v>106</v>
      </c>
      <c r="B1563" s="61" t="s">
        <v>41</v>
      </c>
      <c r="C1563" s="60">
        <v>70682.284973899994</v>
      </c>
      <c r="D1563" s="61" t="s">
        <v>107</v>
      </c>
      <c r="E1563" s="61" t="s">
        <v>4</v>
      </c>
    </row>
    <row r="1564" spans="1:5" x14ac:dyDescent="0.25">
      <c r="A1564" s="61" t="s">
        <v>106</v>
      </c>
      <c r="B1564" s="61" t="s">
        <v>44</v>
      </c>
      <c r="C1564" s="60">
        <v>70536.587732100001</v>
      </c>
      <c r="D1564" s="61" t="s">
        <v>107</v>
      </c>
      <c r="E1564" s="61" t="s">
        <v>4</v>
      </c>
    </row>
    <row r="1565" spans="1:5" x14ac:dyDescent="0.25">
      <c r="A1565" s="61" t="s">
        <v>106</v>
      </c>
      <c r="B1565" s="61" t="s">
        <v>45</v>
      </c>
      <c r="C1565" s="60">
        <v>70296.366034299994</v>
      </c>
      <c r="D1565" s="61" t="s">
        <v>106</v>
      </c>
      <c r="E1565" s="61" t="s">
        <v>5</v>
      </c>
    </row>
    <row r="1566" spans="1:5" x14ac:dyDescent="0.25">
      <c r="A1566" s="61" t="s">
        <v>106</v>
      </c>
      <c r="B1566" s="61" t="s">
        <v>44</v>
      </c>
      <c r="C1566" s="60">
        <v>70009.082216399998</v>
      </c>
      <c r="D1566" s="61" t="s">
        <v>107</v>
      </c>
      <c r="E1566" s="61" t="s">
        <v>4</v>
      </c>
    </row>
    <row r="1567" spans="1:5" x14ac:dyDescent="0.25">
      <c r="A1567" s="61" t="s">
        <v>106</v>
      </c>
      <c r="B1567" s="61" t="s">
        <v>47</v>
      </c>
      <c r="C1567" s="60">
        <v>69930.522991299993</v>
      </c>
      <c r="D1567" s="61" t="s">
        <v>107</v>
      </c>
      <c r="E1567" s="61" t="s">
        <v>4</v>
      </c>
    </row>
    <row r="1568" spans="1:5" x14ac:dyDescent="0.25">
      <c r="A1568" s="61" t="s">
        <v>106</v>
      </c>
      <c r="B1568" s="61" t="s">
        <v>45</v>
      </c>
      <c r="C1568" s="60">
        <v>69607.219912999994</v>
      </c>
      <c r="D1568" s="61" t="s">
        <v>107</v>
      </c>
      <c r="E1568" s="61" t="s">
        <v>4</v>
      </c>
    </row>
    <row r="1569" spans="1:5" x14ac:dyDescent="0.25">
      <c r="A1569" s="61" t="s">
        <v>106</v>
      </c>
      <c r="B1569" s="61" t="s">
        <v>40</v>
      </c>
      <c r="C1569" s="60">
        <v>69556.360310200005</v>
      </c>
      <c r="D1569" s="61" t="s">
        <v>107</v>
      </c>
      <c r="E1569" s="61" t="s">
        <v>4</v>
      </c>
    </row>
    <row r="1570" spans="1:5" x14ac:dyDescent="0.25">
      <c r="A1570" s="61" t="s">
        <v>106</v>
      </c>
      <c r="B1570" s="61" t="s">
        <v>40</v>
      </c>
      <c r="C1570" s="60">
        <v>69255.394577400002</v>
      </c>
      <c r="D1570" s="61" t="s">
        <v>107</v>
      </c>
      <c r="E1570" s="61" t="s">
        <v>4</v>
      </c>
    </row>
    <row r="1571" spans="1:5" x14ac:dyDescent="0.25">
      <c r="A1571" s="61" t="s">
        <v>106</v>
      </c>
      <c r="B1571" s="61" t="s">
        <v>39</v>
      </c>
      <c r="C1571" s="60">
        <v>68950.171174100004</v>
      </c>
      <c r="D1571" s="61" t="s">
        <v>107</v>
      </c>
      <c r="E1571" s="61" t="s">
        <v>5</v>
      </c>
    </row>
    <row r="1572" spans="1:5" x14ac:dyDescent="0.25">
      <c r="A1572" s="61" t="s">
        <v>106</v>
      </c>
      <c r="B1572" s="61" t="s">
        <v>41</v>
      </c>
      <c r="C1572" s="60">
        <v>68934.676887399997</v>
      </c>
      <c r="D1572" s="61" t="s">
        <v>107</v>
      </c>
      <c r="E1572" s="61" t="s">
        <v>12</v>
      </c>
    </row>
    <row r="1573" spans="1:5" x14ac:dyDescent="0.25">
      <c r="A1573" s="61" t="s">
        <v>106</v>
      </c>
      <c r="B1573" s="61" t="s">
        <v>40</v>
      </c>
      <c r="C1573" s="60">
        <v>68911.995268600003</v>
      </c>
      <c r="D1573" s="61" t="s">
        <v>107</v>
      </c>
      <c r="E1573" s="61" t="s">
        <v>4</v>
      </c>
    </row>
    <row r="1574" spans="1:5" x14ac:dyDescent="0.25">
      <c r="A1574" s="61" t="s">
        <v>106</v>
      </c>
      <c r="B1574" s="61" t="s">
        <v>45</v>
      </c>
      <c r="C1574" s="60">
        <v>68519.175158500002</v>
      </c>
      <c r="D1574" s="61" t="s">
        <v>106</v>
      </c>
      <c r="E1574" s="61" t="s">
        <v>5</v>
      </c>
    </row>
    <row r="1575" spans="1:5" x14ac:dyDescent="0.25">
      <c r="A1575" s="61" t="s">
        <v>106</v>
      </c>
      <c r="B1575" s="61" t="s">
        <v>47</v>
      </c>
      <c r="C1575" s="60">
        <v>68416.453703499996</v>
      </c>
      <c r="D1575" s="61" t="s">
        <v>106</v>
      </c>
      <c r="E1575" s="61" t="s">
        <v>1</v>
      </c>
    </row>
    <row r="1576" spans="1:5" x14ac:dyDescent="0.25">
      <c r="A1576" s="61" t="s">
        <v>106</v>
      </c>
      <c r="B1576" s="61" t="s">
        <v>45</v>
      </c>
      <c r="C1576" s="60">
        <v>68381.372160700004</v>
      </c>
      <c r="D1576" s="61" t="s">
        <v>106</v>
      </c>
      <c r="E1576" s="61" t="s">
        <v>6</v>
      </c>
    </row>
    <row r="1577" spans="1:5" x14ac:dyDescent="0.25">
      <c r="A1577" s="61" t="s">
        <v>106</v>
      </c>
      <c r="B1577" s="61" t="s">
        <v>39</v>
      </c>
      <c r="C1577" s="60">
        <v>68269.109174199999</v>
      </c>
      <c r="D1577" s="61" t="s">
        <v>107</v>
      </c>
      <c r="E1577" s="61" t="s">
        <v>4</v>
      </c>
    </row>
    <row r="1578" spans="1:5" x14ac:dyDescent="0.25">
      <c r="A1578" s="61" t="s">
        <v>106</v>
      </c>
      <c r="B1578" s="61" t="s">
        <v>40</v>
      </c>
      <c r="C1578" s="60">
        <v>68138.541400200003</v>
      </c>
      <c r="D1578" s="61" t="s">
        <v>106</v>
      </c>
      <c r="E1578" s="61" t="s">
        <v>15</v>
      </c>
    </row>
    <row r="1579" spans="1:5" x14ac:dyDescent="0.25">
      <c r="A1579" s="61" t="s">
        <v>106</v>
      </c>
      <c r="B1579" s="61" t="s">
        <v>44</v>
      </c>
      <c r="C1579" s="60">
        <v>67409.538229199999</v>
      </c>
      <c r="D1579" s="61" t="s">
        <v>107</v>
      </c>
      <c r="E1579" s="61" t="s">
        <v>14</v>
      </c>
    </row>
    <row r="1580" spans="1:5" x14ac:dyDescent="0.25">
      <c r="A1580" s="61" t="s">
        <v>106</v>
      </c>
      <c r="B1580" s="61" t="s">
        <v>41</v>
      </c>
      <c r="C1580" s="60">
        <v>67033.529001400006</v>
      </c>
      <c r="D1580" s="61" t="s">
        <v>107</v>
      </c>
      <c r="E1580" s="61" t="s">
        <v>4</v>
      </c>
    </row>
    <row r="1581" spans="1:5" x14ac:dyDescent="0.25">
      <c r="A1581" s="61" t="s">
        <v>106</v>
      </c>
      <c r="B1581" s="61" t="s">
        <v>41</v>
      </c>
      <c r="C1581" s="60">
        <v>66270.412174900004</v>
      </c>
      <c r="D1581" s="61" t="s">
        <v>107</v>
      </c>
      <c r="E1581" s="61" t="s">
        <v>15</v>
      </c>
    </row>
    <row r="1582" spans="1:5" x14ac:dyDescent="0.25">
      <c r="A1582" s="61" t="s">
        <v>106</v>
      </c>
      <c r="B1582" s="61" t="s">
        <v>40</v>
      </c>
      <c r="C1582" s="60">
        <v>66020.443562</v>
      </c>
      <c r="D1582" s="61" t="s">
        <v>107</v>
      </c>
      <c r="E1582" s="61" t="s">
        <v>4</v>
      </c>
    </row>
    <row r="1583" spans="1:5" x14ac:dyDescent="0.25">
      <c r="A1583" s="61" t="s">
        <v>106</v>
      </c>
      <c r="B1583" s="61" t="s">
        <v>47</v>
      </c>
      <c r="C1583" s="60">
        <v>65956.432941599996</v>
      </c>
      <c r="D1583" s="61" t="s">
        <v>107</v>
      </c>
      <c r="E1583" s="61" t="s">
        <v>1</v>
      </c>
    </row>
    <row r="1584" spans="1:5" x14ac:dyDescent="0.25">
      <c r="A1584" s="61" t="s">
        <v>106</v>
      </c>
      <c r="B1584" s="61" t="s">
        <v>40</v>
      </c>
      <c r="C1584" s="60">
        <v>65881.113606700004</v>
      </c>
      <c r="D1584" s="61" t="s">
        <v>107</v>
      </c>
      <c r="E1584" s="61" t="s">
        <v>4</v>
      </c>
    </row>
    <row r="1585" spans="1:5" x14ac:dyDescent="0.25">
      <c r="A1585" s="61" t="s">
        <v>106</v>
      </c>
      <c r="B1585" s="61" t="s">
        <v>41</v>
      </c>
      <c r="C1585" s="60">
        <v>65820.315785700004</v>
      </c>
      <c r="D1585" s="61" t="s">
        <v>107</v>
      </c>
      <c r="E1585" s="61" t="s">
        <v>5</v>
      </c>
    </row>
    <row r="1586" spans="1:5" x14ac:dyDescent="0.25">
      <c r="A1586" s="61" t="s">
        <v>106</v>
      </c>
      <c r="B1586" s="61" t="s">
        <v>47</v>
      </c>
      <c r="C1586" s="60">
        <v>65507.529808899999</v>
      </c>
      <c r="D1586" s="61" t="s">
        <v>107</v>
      </c>
      <c r="E1586" s="61" t="s">
        <v>8</v>
      </c>
    </row>
    <row r="1587" spans="1:5" x14ac:dyDescent="0.25">
      <c r="A1587" s="61" t="s">
        <v>106</v>
      </c>
      <c r="B1587" s="61" t="s">
        <v>47</v>
      </c>
      <c r="C1587" s="60">
        <v>65469.226148000002</v>
      </c>
      <c r="D1587" s="61" t="s">
        <v>107</v>
      </c>
      <c r="E1587" s="61" t="s">
        <v>9</v>
      </c>
    </row>
    <row r="1588" spans="1:5" x14ac:dyDescent="0.25">
      <c r="A1588" s="61" t="s">
        <v>106</v>
      </c>
      <c r="B1588" s="61" t="s">
        <v>42</v>
      </c>
      <c r="C1588" s="60">
        <v>65273.034390100001</v>
      </c>
      <c r="D1588" s="61" t="s">
        <v>106</v>
      </c>
      <c r="E1588" s="61" t="s">
        <v>14</v>
      </c>
    </row>
    <row r="1589" spans="1:5" x14ac:dyDescent="0.25">
      <c r="A1589" s="61" t="s">
        <v>106</v>
      </c>
      <c r="B1589" s="61" t="s">
        <v>41</v>
      </c>
      <c r="C1589" s="60">
        <v>65266.795594900002</v>
      </c>
      <c r="D1589" s="61" t="s">
        <v>107</v>
      </c>
      <c r="E1589" s="61" t="s">
        <v>3</v>
      </c>
    </row>
    <row r="1590" spans="1:5" x14ac:dyDescent="0.25">
      <c r="A1590" s="61" t="s">
        <v>106</v>
      </c>
      <c r="B1590" s="61" t="s">
        <v>41</v>
      </c>
      <c r="C1590" s="60">
        <v>64929.380885899998</v>
      </c>
      <c r="D1590" s="61" t="s">
        <v>107</v>
      </c>
      <c r="E1590" s="61" t="s">
        <v>4</v>
      </c>
    </row>
    <row r="1591" spans="1:5" x14ac:dyDescent="0.25">
      <c r="A1591" s="61" t="s">
        <v>106</v>
      </c>
      <c r="B1591" s="61" t="s">
        <v>47</v>
      </c>
      <c r="C1591" s="60">
        <v>64809.363880099998</v>
      </c>
      <c r="D1591" s="61" t="s">
        <v>107</v>
      </c>
      <c r="E1591" s="61" t="s">
        <v>8</v>
      </c>
    </row>
    <row r="1592" spans="1:5" x14ac:dyDescent="0.25">
      <c r="A1592" s="61" t="s">
        <v>106</v>
      </c>
      <c r="B1592" s="61" t="s">
        <v>39</v>
      </c>
      <c r="C1592" s="60">
        <v>64585.468636899997</v>
      </c>
      <c r="D1592" s="61" t="s">
        <v>107</v>
      </c>
      <c r="E1592" s="61" t="s">
        <v>4</v>
      </c>
    </row>
    <row r="1593" spans="1:5" x14ac:dyDescent="0.25">
      <c r="A1593" s="61" t="s">
        <v>106</v>
      </c>
      <c r="B1593" s="61" t="s">
        <v>44</v>
      </c>
      <c r="C1593" s="60">
        <v>64345.249173999997</v>
      </c>
      <c r="D1593" s="61" t="s">
        <v>107</v>
      </c>
      <c r="E1593" s="61" t="s">
        <v>4</v>
      </c>
    </row>
    <row r="1594" spans="1:5" x14ac:dyDescent="0.25">
      <c r="A1594" s="61" t="s">
        <v>106</v>
      </c>
      <c r="B1594" s="61" t="s">
        <v>42</v>
      </c>
      <c r="C1594" s="60">
        <v>64172.548993600001</v>
      </c>
      <c r="D1594" s="61" t="s">
        <v>106</v>
      </c>
      <c r="E1594" s="61" t="s">
        <v>14</v>
      </c>
    </row>
    <row r="1595" spans="1:5" x14ac:dyDescent="0.25">
      <c r="A1595" s="61" t="s">
        <v>106</v>
      </c>
      <c r="B1595" s="61" t="s">
        <v>41</v>
      </c>
      <c r="C1595" s="60">
        <v>63809.469300099998</v>
      </c>
      <c r="D1595" s="61" t="s">
        <v>107</v>
      </c>
      <c r="E1595" s="61" t="s">
        <v>14</v>
      </c>
    </row>
    <row r="1596" spans="1:5" x14ac:dyDescent="0.25">
      <c r="A1596" s="61" t="s">
        <v>106</v>
      </c>
      <c r="B1596" s="61" t="s">
        <v>44</v>
      </c>
      <c r="C1596" s="60">
        <v>63770.312668600003</v>
      </c>
      <c r="D1596" s="61" t="s">
        <v>107</v>
      </c>
      <c r="E1596" s="61" t="s">
        <v>11</v>
      </c>
    </row>
    <row r="1597" spans="1:5" x14ac:dyDescent="0.25">
      <c r="A1597" s="61" t="s">
        <v>106</v>
      </c>
      <c r="B1597" s="61" t="s">
        <v>47</v>
      </c>
      <c r="C1597" s="60">
        <v>63578.756220700001</v>
      </c>
      <c r="D1597" s="61" t="s">
        <v>107</v>
      </c>
      <c r="E1597" s="61" t="s">
        <v>5</v>
      </c>
    </row>
    <row r="1598" spans="1:5" x14ac:dyDescent="0.25">
      <c r="A1598" s="61" t="s">
        <v>106</v>
      </c>
      <c r="B1598" s="61" t="s">
        <v>47</v>
      </c>
      <c r="C1598" s="60">
        <v>63390.547206299998</v>
      </c>
      <c r="D1598" s="61" t="s">
        <v>107</v>
      </c>
      <c r="E1598" s="61" t="s">
        <v>8</v>
      </c>
    </row>
    <row r="1599" spans="1:5" x14ac:dyDescent="0.25">
      <c r="A1599" s="61" t="s">
        <v>106</v>
      </c>
      <c r="B1599" s="61" t="s">
        <v>40</v>
      </c>
      <c r="C1599" s="60">
        <v>63371.069144599998</v>
      </c>
      <c r="D1599" s="61" t="s">
        <v>107</v>
      </c>
      <c r="E1599" s="61" t="s">
        <v>14</v>
      </c>
    </row>
    <row r="1600" spans="1:5" x14ac:dyDescent="0.25">
      <c r="A1600" s="61" t="s">
        <v>106</v>
      </c>
      <c r="B1600" s="61" t="s">
        <v>45</v>
      </c>
      <c r="C1600" s="60">
        <v>63350.6814992</v>
      </c>
      <c r="D1600" s="61" t="s">
        <v>106</v>
      </c>
      <c r="E1600" s="61" t="s">
        <v>11</v>
      </c>
    </row>
    <row r="1601" spans="1:5" x14ac:dyDescent="0.25">
      <c r="A1601" s="61" t="s">
        <v>106</v>
      </c>
      <c r="B1601" s="61" t="s">
        <v>44</v>
      </c>
      <c r="C1601" s="60">
        <v>63347.6856606</v>
      </c>
      <c r="D1601" s="61" t="s">
        <v>107</v>
      </c>
      <c r="E1601" s="61" t="s">
        <v>14</v>
      </c>
    </row>
    <row r="1602" spans="1:5" x14ac:dyDescent="0.25">
      <c r="A1602" s="61" t="s">
        <v>106</v>
      </c>
      <c r="B1602" s="61" t="s">
        <v>47</v>
      </c>
      <c r="C1602" s="60">
        <v>63217.251201999999</v>
      </c>
      <c r="D1602" s="61" t="s">
        <v>106</v>
      </c>
      <c r="E1602" s="61" t="s">
        <v>5</v>
      </c>
    </row>
    <row r="1603" spans="1:5" x14ac:dyDescent="0.25">
      <c r="A1603" s="61" t="s">
        <v>106</v>
      </c>
      <c r="B1603" s="61" t="s">
        <v>44</v>
      </c>
      <c r="C1603" s="60">
        <v>63137.451306299998</v>
      </c>
      <c r="D1603" s="61" t="s">
        <v>107</v>
      </c>
      <c r="E1603" s="61" t="s">
        <v>5</v>
      </c>
    </row>
    <row r="1604" spans="1:5" x14ac:dyDescent="0.25">
      <c r="A1604" s="61" t="s">
        <v>106</v>
      </c>
      <c r="B1604" s="61" t="s">
        <v>39</v>
      </c>
      <c r="C1604" s="60">
        <v>63102.2266552</v>
      </c>
      <c r="D1604" s="61" t="s">
        <v>107</v>
      </c>
      <c r="E1604" s="61" t="s">
        <v>4</v>
      </c>
    </row>
    <row r="1605" spans="1:5" x14ac:dyDescent="0.25">
      <c r="A1605" s="61" t="s">
        <v>106</v>
      </c>
      <c r="B1605" s="61" t="s">
        <v>41</v>
      </c>
      <c r="C1605" s="60">
        <v>63033.896280599998</v>
      </c>
      <c r="D1605" s="61" t="s">
        <v>107</v>
      </c>
      <c r="E1605" s="61" t="s">
        <v>4</v>
      </c>
    </row>
    <row r="1606" spans="1:5" x14ac:dyDescent="0.25">
      <c r="A1606" s="61" t="s">
        <v>106</v>
      </c>
      <c r="B1606" s="61" t="s">
        <v>45</v>
      </c>
      <c r="C1606" s="60">
        <v>63030.1333572</v>
      </c>
      <c r="D1606" s="61" t="s">
        <v>106</v>
      </c>
      <c r="E1606" s="61" t="s">
        <v>11</v>
      </c>
    </row>
    <row r="1607" spans="1:5" x14ac:dyDescent="0.25">
      <c r="A1607" s="61" t="s">
        <v>106</v>
      </c>
      <c r="B1607" s="61" t="s">
        <v>40</v>
      </c>
      <c r="C1607" s="60">
        <v>62994.798509100001</v>
      </c>
      <c r="D1607" s="61" t="s">
        <v>107</v>
      </c>
      <c r="E1607" s="61" t="s">
        <v>14</v>
      </c>
    </row>
    <row r="1608" spans="1:5" x14ac:dyDescent="0.25">
      <c r="A1608" s="61" t="s">
        <v>106</v>
      </c>
      <c r="B1608" s="61" t="s">
        <v>47</v>
      </c>
      <c r="C1608" s="60">
        <v>62339.839621899999</v>
      </c>
      <c r="D1608" s="61" t="s">
        <v>107</v>
      </c>
      <c r="E1608" s="61" t="s">
        <v>9</v>
      </c>
    </row>
    <row r="1609" spans="1:5" x14ac:dyDescent="0.25">
      <c r="A1609" s="61" t="s">
        <v>106</v>
      </c>
      <c r="B1609" s="61" t="s">
        <v>47</v>
      </c>
      <c r="C1609" s="60">
        <v>62211.5079167</v>
      </c>
      <c r="D1609" s="61" t="s">
        <v>107</v>
      </c>
      <c r="E1609" s="61" t="s">
        <v>8</v>
      </c>
    </row>
    <row r="1610" spans="1:5" x14ac:dyDescent="0.25">
      <c r="A1610" s="61" t="s">
        <v>106</v>
      </c>
      <c r="B1610" s="61" t="s">
        <v>40</v>
      </c>
      <c r="C1610" s="60">
        <v>62204.639852</v>
      </c>
      <c r="D1610" s="61" t="s">
        <v>107</v>
      </c>
      <c r="E1610" s="61" t="s">
        <v>5</v>
      </c>
    </row>
    <row r="1611" spans="1:5" x14ac:dyDescent="0.25">
      <c r="A1611" s="61" t="s">
        <v>106</v>
      </c>
      <c r="B1611" s="61" t="s">
        <v>41</v>
      </c>
      <c r="C1611" s="60">
        <v>62199.064961800002</v>
      </c>
      <c r="D1611" s="61" t="s">
        <v>107</v>
      </c>
      <c r="E1611" s="61" t="s">
        <v>5</v>
      </c>
    </row>
    <row r="1612" spans="1:5" x14ac:dyDescent="0.25">
      <c r="A1612" s="61" t="s">
        <v>106</v>
      </c>
      <c r="B1612" s="61" t="s">
        <v>44</v>
      </c>
      <c r="C1612" s="60">
        <v>62138.257001400001</v>
      </c>
      <c r="D1612" s="61" t="s">
        <v>107</v>
      </c>
      <c r="E1612" s="61" t="s">
        <v>14</v>
      </c>
    </row>
    <row r="1613" spans="1:5" x14ac:dyDescent="0.25">
      <c r="A1613" s="61" t="s">
        <v>106</v>
      </c>
      <c r="B1613" s="61" t="s">
        <v>41</v>
      </c>
      <c r="C1613" s="60">
        <v>62114.208048799999</v>
      </c>
      <c r="D1613" s="61" t="s">
        <v>107</v>
      </c>
      <c r="E1613" s="61" t="s">
        <v>14</v>
      </c>
    </row>
    <row r="1614" spans="1:5" x14ac:dyDescent="0.25">
      <c r="A1614" s="61" t="s">
        <v>106</v>
      </c>
      <c r="B1614" s="61" t="s">
        <v>41</v>
      </c>
      <c r="C1614" s="60">
        <v>61915.828277599998</v>
      </c>
      <c r="D1614" s="61" t="s">
        <v>107</v>
      </c>
      <c r="E1614" s="61" t="s">
        <v>15</v>
      </c>
    </row>
    <row r="1615" spans="1:5" x14ac:dyDescent="0.25">
      <c r="A1615" s="61" t="s">
        <v>106</v>
      </c>
      <c r="B1615" s="61" t="s">
        <v>44</v>
      </c>
      <c r="C1615" s="60">
        <v>61826.240527399998</v>
      </c>
      <c r="D1615" s="61" t="s">
        <v>107</v>
      </c>
      <c r="E1615" s="61" t="s">
        <v>14</v>
      </c>
    </row>
    <row r="1616" spans="1:5" x14ac:dyDescent="0.25">
      <c r="A1616" s="61" t="s">
        <v>106</v>
      </c>
      <c r="B1616" s="61" t="s">
        <v>44</v>
      </c>
      <c r="C1616" s="60">
        <v>61781.124197500001</v>
      </c>
      <c r="D1616" s="61" t="s">
        <v>107</v>
      </c>
      <c r="E1616" s="61" t="s">
        <v>14</v>
      </c>
    </row>
    <row r="1617" spans="1:5" x14ac:dyDescent="0.25">
      <c r="A1617" s="61" t="s">
        <v>106</v>
      </c>
      <c r="B1617" s="61" t="s">
        <v>41</v>
      </c>
      <c r="C1617" s="60">
        <v>61744.791093100001</v>
      </c>
      <c r="D1617" s="61" t="s">
        <v>107</v>
      </c>
      <c r="E1617" s="61" t="s">
        <v>4</v>
      </c>
    </row>
    <row r="1618" spans="1:5" x14ac:dyDescent="0.25">
      <c r="A1618" s="61" t="s">
        <v>106</v>
      </c>
      <c r="B1618" s="61" t="s">
        <v>41</v>
      </c>
      <c r="C1618" s="60">
        <v>61693.892827600001</v>
      </c>
      <c r="D1618" s="61" t="s">
        <v>107</v>
      </c>
      <c r="E1618" s="61" t="s">
        <v>5</v>
      </c>
    </row>
    <row r="1619" spans="1:5" x14ac:dyDescent="0.25">
      <c r="A1619" s="61" t="s">
        <v>106</v>
      </c>
      <c r="B1619" s="61" t="s">
        <v>44</v>
      </c>
      <c r="C1619" s="60">
        <v>61693.020328799998</v>
      </c>
      <c r="D1619" s="61" t="s">
        <v>107</v>
      </c>
      <c r="E1619" s="61" t="s">
        <v>14</v>
      </c>
    </row>
    <row r="1620" spans="1:5" x14ac:dyDescent="0.25">
      <c r="A1620" s="61" t="s">
        <v>106</v>
      </c>
      <c r="B1620" s="61" t="s">
        <v>41</v>
      </c>
      <c r="C1620" s="60">
        <v>61542.998714200003</v>
      </c>
      <c r="D1620" s="61" t="s">
        <v>107</v>
      </c>
      <c r="E1620" s="61" t="s">
        <v>5</v>
      </c>
    </row>
    <row r="1621" spans="1:5" x14ac:dyDescent="0.25">
      <c r="A1621" s="61" t="s">
        <v>106</v>
      </c>
      <c r="B1621" s="61" t="s">
        <v>39</v>
      </c>
      <c r="C1621" s="60">
        <v>61442.8939312</v>
      </c>
      <c r="D1621" s="61" t="s">
        <v>107</v>
      </c>
      <c r="E1621" s="61" t="s">
        <v>5</v>
      </c>
    </row>
    <row r="1622" spans="1:5" x14ac:dyDescent="0.25">
      <c r="A1622" s="61" t="s">
        <v>106</v>
      </c>
      <c r="B1622" s="61" t="s">
        <v>43</v>
      </c>
      <c r="C1622" s="60">
        <v>61265.643087099998</v>
      </c>
      <c r="D1622" s="61" t="s">
        <v>107</v>
      </c>
      <c r="E1622" s="61" t="s">
        <v>14</v>
      </c>
    </row>
    <row r="1623" spans="1:5" x14ac:dyDescent="0.25">
      <c r="A1623" s="61" t="s">
        <v>106</v>
      </c>
      <c r="B1623" s="61" t="s">
        <v>40</v>
      </c>
      <c r="C1623" s="60">
        <v>61200.120192900002</v>
      </c>
      <c r="D1623" s="61" t="s">
        <v>107</v>
      </c>
      <c r="E1623" s="61" t="s">
        <v>5</v>
      </c>
    </row>
    <row r="1624" spans="1:5" x14ac:dyDescent="0.25">
      <c r="A1624" s="61" t="s">
        <v>106</v>
      </c>
      <c r="B1624" s="61" t="s">
        <v>47</v>
      </c>
      <c r="C1624" s="60">
        <v>61034.894538599998</v>
      </c>
      <c r="D1624" s="61" t="s">
        <v>106</v>
      </c>
      <c r="E1624" s="61" t="s">
        <v>8</v>
      </c>
    </row>
    <row r="1625" spans="1:5" x14ac:dyDescent="0.25">
      <c r="A1625" s="61" t="s">
        <v>106</v>
      </c>
      <c r="B1625" s="61" t="s">
        <v>41</v>
      </c>
      <c r="C1625" s="60">
        <v>60920.640419199997</v>
      </c>
      <c r="D1625" s="61" t="s">
        <v>107</v>
      </c>
      <c r="E1625" s="61" t="s">
        <v>4</v>
      </c>
    </row>
    <row r="1626" spans="1:5" x14ac:dyDescent="0.25">
      <c r="A1626" s="61" t="s">
        <v>106</v>
      </c>
      <c r="B1626" s="61" t="s">
        <v>41</v>
      </c>
      <c r="C1626" s="60">
        <v>60577.373902200001</v>
      </c>
      <c r="D1626" s="61" t="s">
        <v>107</v>
      </c>
      <c r="E1626" s="61" t="s">
        <v>5</v>
      </c>
    </row>
    <row r="1627" spans="1:5" x14ac:dyDescent="0.25">
      <c r="A1627" s="61" t="s">
        <v>106</v>
      </c>
      <c r="B1627" s="61" t="s">
        <v>45</v>
      </c>
      <c r="C1627" s="60">
        <v>60427.503357000001</v>
      </c>
      <c r="D1627" s="61" t="s">
        <v>107</v>
      </c>
      <c r="E1627" s="61" t="s">
        <v>15</v>
      </c>
    </row>
    <row r="1628" spans="1:5" x14ac:dyDescent="0.25">
      <c r="A1628" s="61" t="s">
        <v>106</v>
      </c>
      <c r="B1628" s="61" t="s">
        <v>41</v>
      </c>
      <c r="C1628" s="60">
        <v>60380.721872900001</v>
      </c>
      <c r="D1628" s="61" t="s">
        <v>107</v>
      </c>
      <c r="E1628" s="61" t="s">
        <v>4</v>
      </c>
    </row>
    <row r="1629" spans="1:5" x14ac:dyDescent="0.25">
      <c r="A1629" s="61" t="s">
        <v>106</v>
      </c>
      <c r="B1629" s="61" t="s">
        <v>41</v>
      </c>
      <c r="C1629" s="60">
        <v>60018.375509199999</v>
      </c>
      <c r="D1629" s="61" t="s">
        <v>107</v>
      </c>
      <c r="E1629" s="61" t="s">
        <v>5</v>
      </c>
    </row>
    <row r="1630" spans="1:5" x14ac:dyDescent="0.25">
      <c r="A1630" s="61" t="s">
        <v>106</v>
      </c>
      <c r="B1630" s="61" t="s">
        <v>40</v>
      </c>
      <c r="C1630" s="60">
        <v>59924.490651</v>
      </c>
      <c r="D1630" s="61" t="s">
        <v>106</v>
      </c>
      <c r="E1630" s="61" t="s">
        <v>12</v>
      </c>
    </row>
    <row r="1631" spans="1:5" x14ac:dyDescent="0.25">
      <c r="A1631" s="61" t="s">
        <v>106</v>
      </c>
      <c r="B1631" s="61" t="s">
        <v>39</v>
      </c>
      <c r="C1631" s="60">
        <v>59857.219772800003</v>
      </c>
      <c r="D1631" s="61" t="s">
        <v>107</v>
      </c>
      <c r="E1631" s="61" t="s">
        <v>14</v>
      </c>
    </row>
    <row r="1632" spans="1:5" x14ac:dyDescent="0.25">
      <c r="A1632" s="61" t="s">
        <v>106</v>
      </c>
      <c r="B1632" s="61" t="s">
        <v>41</v>
      </c>
      <c r="C1632" s="60">
        <v>59407.540435800001</v>
      </c>
      <c r="D1632" s="61" t="s">
        <v>107</v>
      </c>
      <c r="E1632" s="61" t="s">
        <v>4</v>
      </c>
    </row>
    <row r="1633" spans="1:5" x14ac:dyDescent="0.25">
      <c r="A1633" s="61" t="s">
        <v>106</v>
      </c>
      <c r="B1633" s="61" t="s">
        <v>45</v>
      </c>
      <c r="C1633" s="60">
        <v>59285.543236999998</v>
      </c>
      <c r="D1633" s="61" t="s">
        <v>106</v>
      </c>
      <c r="E1633" s="61" t="s">
        <v>4</v>
      </c>
    </row>
    <row r="1634" spans="1:5" x14ac:dyDescent="0.25">
      <c r="A1634" s="61" t="s">
        <v>106</v>
      </c>
      <c r="B1634" s="61" t="s">
        <v>47</v>
      </c>
      <c r="C1634" s="60">
        <v>59237.417105100001</v>
      </c>
      <c r="D1634" s="61" t="s">
        <v>107</v>
      </c>
      <c r="E1634" s="61" t="s">
        <v>1</v>
      </c>
    </row>
    <row r="1635" spans="1:5" x14ac:dyDescent="0.25">
      <c r="A1635" s="61" t="s">
        <v>106</v>
      </c>
      <c r="B1635" s="61" t="s">
        <v>41</v>
      </c>
      <c r="C1635" s="60">
        <v>59198.1683586</v>
      </c>
      <c r="D1635" s="61" t="s">
        <v>107</v>
      </c>
      <c r="E1635" s="61" t="s">
        <v>5</v>
      </c>
    </row>
    <row r="1636" spans="1:5" x14ac:dyDescent="0.25">
      <c r="A1636" s="61" t="s">
        <v>106</v>
      </c>
      <c r="B1636" s="61" t="s">
        <v>44</v>
      </c>
      <c r="C1636" s="60">
        <v>58967.768830000001</v>
      </c>
      <c r="D1636" s="61" t="s">
        <v>107</v>
      </c>
      <c r="E1636" s="61" t="s">
        <v>9</v>
      </c>
    </row>
    <row r="1637" spans="1:5" x14ac:dyDescent="0.25">
      <c r="A1637" s="61" t="s">
        <v>106</v>
      </c>
      <c r="B1637" s="61" t="s">
        <v>41</v>
      </c>
      <c r="C1637" s="60">
        <v>58780.900350199998</v>
      </c>
      <c r="D1637" s="61" t="s">
        <v>107</v>
      </c>
      <c r="E1637" s="61" t="s">
        <v>4</v>
      </c>
    </row>
    <row r="1638" spans="1:5" x14ac:dyDescent="0.25">
      <c r="A1638" s="61" t="s">
        <v>106</v>
      </c>
      <c r="B1638" s="61" t="s">
        <v>42</v>
      </c>
      <c r="C1638" s="60">
        <v>58763.277477800002</v>
      </c>
      <c r="D1638" s="61" t="s">
        <v>107</v>
      </c>
      <c r="E1638" s="61" t="s">
        <v>4</v>
      </c>
    </row>
    <row r="1639" spans="1:5" x14ac:dyDescent="0.25">
      <c r="A1639" s="61" t="s">
        <v>106</v>
      </c>
      <c r="B1639" s="61" t="s">
        <v>39</v>
      </c>
      <c r="C1639" s="60">
        <v>58589.755745399998</v>
      </c>
      <c r="D1639" s="61" t="s">
        <v>107</v>
      </c>
      <c r="E1639" s="61" t="s">
        <v>4</v>
      </c>
    </row>
    <row r="1640" spans="1:5" x14ac:dyDescent="0.25">
      <c r="A1640" s="61" t="s">
        <v>106</v>
      </c>
      <c r="B1640" s="61" t="s">
        <v>44</v>
      </c>
      <c r="C1640" s="60">
        <v>58546.264458600002</v>
      </c>
      <c r="D1640" s="61" t="s">
        <v>107</v>
      </c>
      <c r="E1640" s="61" t="s">
        <v>14</v>
      </c>
    </row>
    <row r="1641" spans="1:5" x14ac:dyDescent="0.25">
      <c r="A1641" s="61" t="s">
        <v>106</v>
      </c>
      <c r="B1641" s="61" t="s">
        <v>47</v>
      </c>
      <c r="C1641" s="60">
        <v>58454.9392486</v>
      </c>
      <c r="D1641" s="61" t="s">
        <v>106</v>
      </c>
      <c r="E1641" s="61" t="s">
        <v>1</v>
      </c>
    </row>
    <row r="1642" spans="1:5" x14ac:dyDescent="0.25">
      <c r="A1642" s="61" t="s">
        <v>106</v>
      </c>
      <c r="B1642" s="61" t="s">
        <v>40</v>
      </c>
      <c r="C1642" s="60">
        <v>58114.159665899999</v>
      </c>
      <c r="D1642" s="61" t="s">
        <v>107</v>
      </c>
      <c r="E1642" s="61" t="s">
        <v>9</v>
      </c>
    </row>
    <row r="1643" spans="1:5" x14ac:dyDescent="0.25">
      <c r="A1643" s="61" t="s">
        <v>106</v>
      </c>
      <c r="B1643" s="61" t="s">
        <v>39</v>
      </c>
      <c r="C1643" s="60">
        <v>57768.335423600001</v>
      </c>
      <c r="D1643" s="61" t="s">
        <v>107</v>
      </c>
      <c r="E1643" s="61" t="s">
        <v>6</v>
      </c>
    </row>
    <row r="1644" spans="1:5" x14ac:dyDescent="0.25">
      <c r="A1644" s="61" t="s">
        <v>106</v>
      </c>
      <c r="B1644" s="61" t="s">
        <v>44</v>
      </c>
      <c r="C1644" s="60">
        <v>57654.455215000002</v>
      </c>
      <c r="D1644" s="61" t="s">
        <v>107</v>
      </c>
      <c r="E1644" s="61" t="s">
        <v>14</v>
      </c>
    </row>
    <row r="1645" spans="1:5" x14ac:dyDescent="0.25">
      <c r="A1645" s="61" t="s">
        <v>106</v>
      </c>
      <c r="B1645" s="61" t="s">
        <v>40</v>
      </c>
      <c r="C1645" s="60">
        <v>57376.048276300004</v>
      </c>
      <c r="D1645" s="61" t="s">
        <v>107</v>
      </c>
      <c r="E1645" s="61" t="s">
        <v>5</v>
      </c>
    </row>
    <row r="1646" spans="1:5" x14ac:dyDescent="0.25">
      <c r="A1646" s="61" t="s">
        <v>106</v>
      </c>
      <c r="B1646" s="61" t="s">
        <v>43</v>
      </c>
      <c r="C1646" s="60">
        <v>57227.510238700001</v>
      </c>
      <c r="D1646" s="61" t="s">
        <v>107</v>
      </c>
      <c r="E1646" s="61" t="s">
        <v>14</v>
      </c>
    </row>
    <row r="1647" spans="1:5" x14ac:dyDescent="0.25">
      <c r="A1647" s="61" t="s">
        <v>106</v>
      </c>
      <c r="B1647" s="61" t="s">
        <v>41</v>
      </c>
      <c r="C1647" s="60">
        <v>57135.722112800002</v>
      </c>
      <c r="D1647" s="61" t="s">
        <v>107</v>
      </c>
      <c r="E1647" s="61" t="s">
        <v>4</v>
      </c>
    </row>
    <row r="1648" spans="1:5" x14ac:dyDescent="0.25">
      <c r="A1648" s="61" t="s">
        <v>106</v>
      </c>
      <c r="B1648" s="61" t="s">
        <v>39</v>
      </c>
      <c r="C1648" s="60">
        <v>57065.9777177</v>
      </c>
      <c r="D1648" s="61" t="s">
        <v>107</v>
      </c>
      <c r="E1648" s="61" t="s">
        <v>5</v>
      </c>
    </row>
    <row r="1649" spans="1:5" x14ac:dyDescent="0.25">
      <c r="A1649" s="61" t="s">
        <v>106</v>
      </c>
      <c r="B1649" s="61" t="s">
        <v>41</v>
      </c>
      <c r="C1649" s="60">
        <v>56940.159719000003</v>
      </c>
      <c r="D1649" s="61" t="s">
        <v>107</v>
      </c>
      <c r="E1649" s="61" t="s">
        <v>5</v>
      </c>
    </row>
    <row r="1650" spans="1:5" x14ac:dyDescent="0.25">
      <c r="A1650" s="61" t="s">
        <v>106</v>
      </c>
      <c r="B1650" s="61" t="s">
        <v>44</v>
      </c>
      <c r="C1650" s="60">
        <v>56894.8981098</v>
      </c>
      <c r="D1650" s="61" t="s">
        <v>107</v>
      </c>
      <c r="E1650" s="61" t="s">
        <v>14</v>
      </c>
    </row>
    <row r="1651" spans="1:5" x14ac:dyDescent="0.25">
      <c r="A1651" s="61" t="s">
        <v>106</v>
      </c>
      <c r="B1651" s="61" t="s">
        <v>47</v>
      </c>
      <c r="C1651" s="60">
        <v>56741.448346800003</v>
      </c>
      <c r="D1651" s="61" t="s">
        <v>106</v>
      </c>
      <c r="E1651" s="61" t="s">
        <v>1</v>
      </c>
    </row>
    <row r="1652" spans="1:5" x14ac:dyDescent="0.25">
      <c r="A1652" s="61" t="s">
        <v>106</v>
      </c>
      <c r="B1652" s="61" t="s">
        <v>44</v>
      </c>
      <c r="C1652" s="60">
        <v>56708.453379699997</v>
      </c>
      <c r="D1652" s="61" t="s">
        <v>106</v>
      </c>
      <c r="E1652" s="61" t="s">
        <v>14</v>
      </c>
    </row>
    <row r="1653" spans="1:5" x14ac:dyDescent="0.25">
      <c r="A1653" s="61" t="s">
        <v>106</v>
      </c>
      <c r="B1653" s="61" t="s">
        <v>39</v>
      </c>
      <c r="C1653" s="60">
        <v>56643.542588900003</v>
      </c>
      <c r="D1653" s="61" t="s">
        <v>107</v>
      </c>
      <c r="E1653" s="61" t="s">
        <v>4</v>
      </c>
    </row>
    <row r="1654" spans="1:5" x14ac:dyDescent="0.25">
      <c r="A1654" s="61" t="s">
        <v>106</v>
      </c>
      <c r="B1654" s="61" t="s">
        <v>42</v>
      </c>
      <c r="C1654" s="60">
        <v>56620.260227999999</v>
      </c>
      <c r="D1654" s="61" t="s">
        <v>107</v>
      </c>
      <c r="E1654" s="61" t="s">
        <v>4</v>
      </c>
    </row>
    <row r="1655" spans="1:5" x14ac:dyDescent="0.25">
      <c r="A1655" s="61" t="s">
        <v>106</v>
      </c>
      <c r="B1655" s="61" t="s">
        <v>40</v>
      </c>
      <c r="C1655" s="60">
        <v>56489.881585700001</v>
      </c>
      <c r="D1655" s="61" t="s">
        <v>107</v>
      </c>
      <c r="E1655" s="61" t="s">
        <v>3</v>
      </c>
    </row>
    <row r="1656" spans="1:5" x14ac:dyDescent="0.25">
      <c r="A1656" s="61" t="s">
        <v>106</v>
      </c>
      <c r="B1656" s="61" t="s">
        <v>47</v>
      </c>
      <c r="C1656" s="60">
        <v>56254.517607000002</v>
      </c>
      <c r="D1656" s="61" t="s">
        <v>106</v>
      </c>
      <c r="E1656" s="61" t="s">
        <v>4</v>
      </c>
    </row>
    <row r="1657" spans="1:5" x14ac:dyDescent="0.25">
      <c r="A1657" s="61" t="s">
        <v>106</v>
      </c>
      <c r="B1657" s="61" t="s">
        <v>40</v>
      </c>
      <c r="C1657" s="60">
        <v>56240.387365900002</v>
      </c>
      <c r="D1657" s="61" t="s">
        <v>107</v>
      </c>
      <c r="E1657" s="61" t="s">
        <v>6</v>
      </c>
    </row>
    <row r="1658" spans="1:5" x14ac:dyDescent="0.25">
      <c r="A1658" s="61" t="s">
        <v>106</v>
      </c>
      <c r="B1658" s="61" t="s">
        <v>44</v>
      </c>
      <c r="C1658" s="60">
        <v>56063.824437399999</v>
      </c>
      <c r="D1658" s="61" t="s">
        <v>107</v>
      </c>
      <c r="E1658" s="61" t="s">
        <v>14</v>
      </c>
    </row>
    <row r="1659" spans="1:5" x14ac:dyDescent="0.25">
      <c r="A1659" s="61" t="s">
        <v>106</v>
      </c>
      <c r="B1659" s="61" t="s">
        <v>44</v>
      </c>
      <c r="C1659" s="60">
        <v>55877.716641599996</v>
      </c>
      <c r="D1659" s="61" t="s">
        <v>107</v>
      </c>
      <c r="E1659" s="61" t="s">
        <v>4</v>
      </c>
    </row>
    <row r="1660" spans="1:5" x14ac:dyDescent="0.25">
      <c r="A1660" s="61" t="s">
        <v>106</v>
      </c>
      <c r="B1660" s="61" t="s">
        <v>41</v>
      </c>
      <c r="C1660" s="60">
        <v>55790.667152200003</v>
      </c>
      <c r="D1660" s="61" t="s">
        <v>107</v>
      </c>
      <c r="E1660" s="61" t="s">
        <v>4</v>
      </c>
    </row>
    <row r="1661" spans="1:5" x14ac:dyDescent="0.25">
      <c r="A1661" s="61" t="s">
        <v>106</v>
      </c>
      <c r="B1661" s="61" t="s">
        <v>44</v>
      </c>
      <c r="C1661" s="60">
        <v>55647.4466273</v>
      </c>
      <c r="D1661" s="61" t="s">
        <v>107</v>
      </c>
      <c r="E1661" s="61" t="s">
        <v>14</v>
      </c>
    </row>
    <row r="1662" spans="1:5" x14ac:dyDescent="0.25">
      <c r="A1662" s="61" t="s">
        <v>106</v>
      </c>
      <c r="B1662" s="61" t="s">
        <v>39</v>
      </c>
      <c r="C1662" s="60">
        <v>55640.300982200002</v>
      </c>
      <c r="D1662" s="61" t="s">
        <v>107</v>
      </c>
      <c r="E1662" s="61" t="s">
        <v>4</v>
      </c>
    </row>
    <row r="1663" spans="1:5" x14ac:dyDescent="0.25">
      <c r="A1663" s="61" t="s">
        <v>106</v>
      </c>
      <c r="B1663" s="61" t="s">
        <v>39</v>
      </c>
      <c r="C1663" s="60">
        <v>55567.165272799997</v>
      </c>
      <c r="D1663" s="61" t="s">
        <v>107</v>
      </c>
      <c r="E1663" s="61" t="s">
        <v>14</v>
      </c>
    </row>
    <row r="1664" spans="1:5" x14ac:dyDescent="0.25">
      <c r="A1664" s="61" t="s">
        <v>106</v>
      </c>
      <c r="B1664" s="61" t="s">
        <v>44</v>
      </c>
      <c r="C1664" s="60">
        <v>55451.057630700001</v>
      </c>
      <c r="D1664" s="61" t="s">
        <v>107</v>
      </c>
      <c r="E1664" s="61" t="s">
        <v>11</v>
      </c>
    </row>
    <row r="1665" spans="1:5" x14ac:dyDescent="0.25">
      <c r="A1665" s="61" t="s">
        <v>106</v>
      </c>
      <c r="B1665" s="61" t="s">
        <v>44</v>
      </c>
      <c r="C1665" s="60">
        <v>55206.2945884</v>
      </c>
      <c r="D1665" s="61" t="s">
        <v>107</v>
      </c>
      <c r="E1665" s="61" t="s">
        <v>14</v>
      </c>
    </row>
    <row r="1666" spans="1:5" x14ac:dyDescent="0.25">
      <c r="A1666" s="61" t="s">
        <v>106</v>
      </c>
      <c r="B1666" s="61" t="s">
        <v>40</v>
      </c>
      <c r="C1666" s="60">
        <v>55123.636630399997</v>
      </c>
      <c r="D1666" s="61" t="s">
        <v>107</v>
      </c>
      <c r="E1666" s="61" t="s">
        <v>4</v>
      </c>
    </row>
    <row r="1667" spans="1:5" x14ac:dyDescent="0.25">
      <c r="A1667" s="61" t="s">
        <v>106</v>
      </c>
      <c r="B1667" s="61" t="s">
        <v>41</v>
      </c>
      <c r="C1667" s="60">
        <v>55051.196056200002</v>
      </c>
      <c r="D1667" s="61" t="s">
        <v>107</v>
      </c>
      <c r="E1667" s="61" t="s">
        <v>5</v>
      </c>
    </row>
    <row r="1668" spans="1:5" x14ac:dyDescent="0.25">
      <c r="A1668" s="61" t="s">
        <v>106</v>
      </c>
      <c r="B1668" s="61" t="s">
        <v>39</v>
      </c>
      <c r="C1668" s="60">
        <v>54876.401441000002</v>
      </c>
      <c r="D1668" s="61" t="s">
        <v>107</v>
      </c>
      <c r="E1668" s="61" t="s">
        <v>5</v>
      </c>
    </row>
    <row r="1669" spans="1:5" x14ac:dyDescent="0.25">
      <c r="A1669" s="61" t="s">
        <v>106</v>
      </c>
      <c r="B1669" s="61" t="s">
        <v>41</v>
      </c>
      <c r="C1669" s="60">
        <v>54824.677358599998</v>
      </c>
      <c r="D1669" s="61" t="s">
        <v>107</v>
      </c>
      <c r="E1669" s="61" t="s">
        <v>5</v>
      </c>
    </row>
    <row r="1670" spans="1:5" x14ac:dyDescent="0.25">
      <c r="A1670" s="61" t="s">
        <v>106</v>
      </c>
      <c r="B1670" s="61" t="s">
        <v>45</v>
      </c>
      <c r="C1670" s="60">
        <v>54779.0177052</v>
      </c>
      <c r="D1670" s="61" t="s">
        <v>107</v>
      </c>
      <c r="E1670" s="61" t="s">
        <v>9</v>
      </c>
    </row>
    <row r="1671" spans="1:5" x14ac:dyDescent="0.25">
      <c r="A1671" s="61" t="s">
        <v>106</v>
      </c>
      <c r="B1671" s="61" t="s">
        <v>40</v>
      </c>
      <c r="C1671" s="60">
        <v>54663.650412100003</v>
      </c>
      <c r="D1671" s="61" t="s">
        <v>107</v>
      </c>
      <c r="E1671" s="61" t="s">
        <v>4</v>
      </c>
    </row>
    <row r="1672" spans="1:5" x14ac:dyDescent="0.25">
      <c r="A1672" s="61" t="s">
        <v>106</v>
      </c>
      <c r="B1672" s="61" t="s">
        <v>40</v>
      </c>
      <c r="C1672" s="60">
        <v>54506.664332300003</v>
      </c>
      <c r="D1672" s="61" t="s">
        <v>107</v>
      </c>
      <c r="E1672" s="61" t="s">
        <v>4</v>
      </c>
    </row>
    <row r="1673" spans="1:5" x14ac:dyDescent="0.25">
      <c r="A1673" s="61" t="s">
        <v>106</v>
      </c>
      <c r="B1673" s="61" t="s">
        <v>47</v>
      </c>
      <c r="C1673" s="60">
        <v>54473.651285499996</v>
      </c>
      <c r="D1673" s="61" t="s">
        <v>106</v>
      </c>
      <c r="E1673" s="61" t="s">
        <v>9</v>
      </c>
    </row>
    <row r="1674" spans="1:5" x14ac:dyDescent="0.25">
      <c r="A1674" s="61" t="s">
        <v>106</v>
      </c>
      <c r="B1674" s="61" t="s">
        <v>47</v>
      </c>
      <c r="C1674" s="60">
        <v>54207.865396300003</v>
      </c>
      <c r="D1674" s="61" t="s">
        <v>106</v>
      </c>
      <c r="E1674" s="61" t="s">
        <v>6</v>
      </c>
    </row>
    <row r="1675" spans="1:5" x14ac:dyDescent="0.25">
      <c r="A1675" s="61" t="s">
        <v>106</v>
      </c>
      <c r="B1675" s="61" t="s">
        <v>41</v>
      </c>
      <c r="C1675" s="60">
        <v>54144.976391600001</v>
      </c>
      <c r="D1675" s="61" t="s">
        <v>107</v>
      </c>
      <c r="E1675" s="61" t="s">
        <v>4</v>
      </c>
    </row>
    <row r="1676" spans="1:5" x14ac:dyDescent="0.25">
      <c r="A1676" s="61" t="s">
        <v>106</v>
      </c>
      <c r="B1676" s="61" t="s">
        <v>40</v>
      </c>
      <c r="C1676" s="60">
        <v>53896.598201699999</v>
      </c>
      <c r="D1676" s="61" t="s">
        <v>107</v>
      </c>
      <c r="E1676" s="61" t="s">
        <v>4</v>
      </c>
    </row>
    <row r="1677" spans="1:5" x14ac:dyDescent="0.25">
      <c r="A1677" s="61" t="s">
        <v>106</v>
      </c>
      <c r="B1677" s="61" t="s">
        <v>40</v>
      </c>
      <c r="C1677" s="60">
        <v>53709.507156200001</v>
      </c>
      <c r="D1677" s="61" t="s">
        <v>107</v>
      </c>
      <c r="E1677" s="61" t="s">
        <v>5</v>
      </c>
    </row>
    <row r="1678" spans="1:5" x14ac:dyDescent="0.25">
      <c r="A1678" s="61" t="s">
        <v>106</v>
      </c>
      <c r="B1678" s="61" t="s">
        <v>39</v>
      </c>
      <c r="C1678" s="60">
        <v>53615.195200299997</v>
      </c>
      <c r="D1678" s="61" t="s">
        <v>107</v>
      </c>
      <c r="E1678" s="61" t="s">
        <v>5</v>
      </c>
    </row>
    <row r="1679" spans="1:5" x14ac:dyDescent="0.25">
      <c r="A1679" s="61" t="s">
        <v>106</v>
      </c>
      <c r="B1679" s="61" t="s">
        <v>39</v>
      </c>
      <c r="C1679" s="60">
        <v>53475.839381400001</v>
      </c>
      <c r="D1679" s="61" t="s">
        <v>107</v>
      </c>
      <c r="E1679" s="61" t="s">
        <v>5</v>
      </c>
    </row>
    <row r="1680" spans="1:5" x14ac:dyDescent="0.25">
      <c r="A1680" s="61" t="s">
        <v>106</v>
      </c>
      <c r="B1680" s="61" t="s">
        <v>44</v>
      </c>
      <c r="C1680" s="60">
        <v>53290.466687499997</v>
      </c>
      <c r="D1680" s="61" t="s">
        <v>107</v>
      </c>
      <c r="E1680" s="61" t="s">
        <v>4</v>
      </c>
    </row>
    <row r="1681" spans="1:5" x14ac:dyDescent="0.25">
      <c r="A1681" s="61" t="s">
        <v>106</v>
      </c>
      <c r="B1681" s="61" t="s">
        <v>39</v>
      </c>
      <c r="C1681" s="60">
        <v>53229.390248800002</v>
      </c>
      <c r="D1681" s="61" t="s">
        <v>107</v>
      </c>
      <c r="E1681" s="61" t="s">
        <v>5</v>
      </c>
    </row>
    <row r="1682" spans="1:5" x14ac:dyDescent="0.25">
      <c r="A1682" s="61" t="s">
        <v>106</v>
      </c>
      <c r="B1682" s="61" t="s">
        <v>40</v>
      </c>
      <c r="C1682" s="60">
        <v>53206.931370999999</v>
      </c>
      <c r="D1682" s="61" t="s">
        <v>107</v>
      </c>
      <c r="E1682" s="61" t="s">
        <v>4</v>
      </c>
    </row>
    <row r="1683" spans="1:5" x14ac:dyDescent="0.25">
      <c r="A1683" s="61" t="s">
        <v>106</v>
      </c>
      <c r="B1683" s="61" t="s">
        <v>39</v>
      </c>
      <c r="C1683" s="60">
        <v>53197.009642700003</v>
      </c>
      <c r="D1683" s="61" t="s">
        <v>107</v>
      </c>
      <c r="E1683" s="61" t="s">
        <v>5</v>
      </c>
    </row>
    <row r="1684" spans="1:5" x14ac:dyDescent="0.25">
      <c r="A1684" s="61" t="s">
        <v>106</v>
      </c>
      <c r="B1684" s="61" t="s">
        <v>41</v>
      </c>
      <c r="C1684" s="60">
        <v>52883.600595399999</v>
      </c>
      <c r="D1684" s="61" t="s">
        <v>107</v>
      </c>
      <c r="E1684" s="61" t="s">
        <v>10</v>
      </c>
    </row>
    <row r="1685" spans="1:5" x14ac:dyDescent="0.25">
      <c r="A1685" s="61" t="s">
        <v>106</v>
      </c>
      <c r="B1685" s="61" t="s">
        <v>41</v>
      </c>
      <c r="C1685" s="60">
        <v>52810.1211558</v>
      </c>
      <c r="D1685" s="61" t="s">
        <v>107</v>
      </c>
      <c r="E1685" s="61" t="s">
        <v>4</v>
      </c>
    </row>
    <row r="1686" spans="1:5" x14ac:dyDescent="0.25">
      <c r="A1686" s="61" t="s">
        <v>106</v>
      </c>
      <c r="B1686" s="61" t="s">
        <v>47</v>
      </c>
      <c r="C1686" s="60">
        <v>52606.090487599999</v>
      </c>
      <c r="D1686" s="61" t="s">
        <v>107</v>
      </c>
      <c r="E1686" s="61" t="s">
        <v>8</v>
      </c>
    </row>
    <row r="1687" spans="1:5" x14ac:dyDescent="0.25">
      <c r="A1687" s="61" t="s">
        <v>106</v>
      </c>
      <c r="B1687" s="61" t="s">
        <v>42</v>
      </c>
      <c r="C1687" s="60">
        <v>52585.197439900003</v>
      </c>
      <c r="D1687" s="61" t="s">
        <v>107</v>
      </c>
      <c r="E1687" s="61" t="s">
        <v>6</v>
      </c>
    </row>
    <row r="1688" spans="1:5" x14ac:dyDescent="0.25">
      <c r="A1688" s="61" t="s">
        <v>106</v>
      </c>
      <c r="B1688" s="61" t="s">
        <v>41</v>
      </c>
      <c r="C1688" s="60">
        <v>52491.281381599998</v>
      </c>
      <c r="D1688" s="61" t="s">
        <v>107</v>
      </c>
      <c r="E1688" s="61" t="s">
        <v>4</v>
      </c>
    </row>
    <row r="1689" spans="1:5" x14ac:dyDescent="0.25">
      <c r="A1689" s="61" t="s">
        <v>106</v>
      </c>
      <c r="B1689" s="61" t="s">
        <v>41</v>
      </c>
      <c r="C1689" s="60">
        <v>52360.180468699997</v>
      </c>
      <c r="D1689" s="61" t="s">
        <v>107</v>
      </c>
      <c r="E1689" s="61" t="s">
        <v>12</v>
      </c>
    </row>
    <row r="1690" spans="1:5" x14ac:dyDescent="0.25">
      <c r="A1690" s="61" t="s">
        <v>106</v>
      </c>
      <c r="B1690" s="61" t="s">
        <v>44</v>
      </c>
      <c r="C1690" s="60">
        <v>52331.970868600001</v>
      </c>
      <c r="D1690" s="61" t="s">
        <v>107</v>
      </c>
      <c r="E1690" s="61" t="s">
        <v>14</v>
      </c>
    </row>
    <row r="1691" spans="1:5" x14ac:dyDescent="0.25">
      <c r="A1691" s="61" t="s">
        <v>106</v>
      </c>
      <c r="B1691" s="61" t="s">
        <v>44</v>
      </c>
      <c r="C1691" s="60">
        <v>52299.260069099997</v>
      </c>
      <c r="D1691" s="61" t="s">
        <v>107</v>
      </c>
      <c r="E1691" s="61" t="s">
        <v>14</v>
      </c>
    </row>
    <row r="1692" spans="1:5" x14ac:dyDescent="0.25">
      <c r="A1692" s="61" t="s">
        <v>106</v>
      </c>
      <c r="B1692" s="61" t="s">
        <v>41</v>
      </c>
      <c r="C1692" s="60">
        <v>52189.642813600003</v>
      </c>
      <c r="D1692" s="61" t="s">
        <v>107</v>
      </c>
      <c r="E1692" s="61" t="s">
        <v>5</v>
      </c>
    </row>
    <row r="1693" spans="1:5" x14ac:dyDescent="0.25">
      <c r="A1693" s="61" t="s">
        <v>106</v>
      </c>
      <c r="B1693" s="61" t="s">
        <v>41</v>
      </c>
      <c r="C1693" s="60">
        <v>52182.851244899997</v>
      </c>
      <c r="D1693" s="61" t="s">
        <v>107</v>
      </c>
      <c r="E1693" s="61" t="s">
        <v>9</v>
      </c>
    </row>
    <row r="1694" spans="1:5" x14ac:dyDescent="0.25">
      <c r="A1694" s="61" t="s">
        <v>106</v>
      </c>
      <c r="B1694" s="61" t="s">
        <v>44</v>
      </c>
      <c r="C1694" s="60">
        <v>51771.406302199997</v>
      </c>
      <c r="D1694" s="61" t="s">
        <v>106</v>
      </c>
      <c r="E1694" s="61" t="s">
        <v>14</v>
      </c>
    </row>
    <row r="1695" spans="1:5" x14ac:dyDescent="0.25">
      <c r="A1695" s="61" t="s">
        <v>106</v>
      </c>
      <c r="B1695" s="61" t="s">
        <v>47</v>
      </c>
      <c r="C1695" s="60">
        <v>51760.6856443</v>
      </c>
      <c r="D1695" s="61" t="s">
        <v>106</v>
      </c>
      <c r="E1695" s="61" t="s">
        <v>4</v>
      </c>
    </row>
    <row r="1696" spans="1:5" x14ac:dyDescent="0.25">
      <c r="A1696" s="61" t="s">
        <v>106</v>
      </c>
      <c r="B1696" s="61" t="s">
        <v>44</v>
      </c>
      <c r="C1696" s="60">
        <v>51754.536453499997</v>
      </c>
      <c r="D1696" s="61" t="s">
        <v>106</v>
      </c>
      <c r="E1696" s="61" t="s">
        <v>14</v>
      </c>
    </row>
    <row r="1697" spans="1:5" x14ac:dyDescent="0.25">
      <c r="A1697" s="61" t="s">
        <v>106</v>
      </c>
      <c r="B1697" s="61" t="s">
        <v>42</v>
      </c>
      <c r="C1697" s="60">
        <v>51669.593001900001</v>
      </c>
      <c r="D1697" s="61" t="s">
        <v>107</v>
      </c>
      <c r="E1697" s="61" t="s">
        <v>4</v>
      </c>
    </row>
    <row r="1698" spans="1:5" x14ac:dyDescent="0.25">
      <c r="A1698" s="61" t="s">
        <v>106</v>
      </c>
      <c r="B1698" s="61" t="s">
        <v>44</v>
      </c>
      <c r="C1698" s="60">
        <v>51515.469798400001</v>
      </c>
      <c r="D1698" s="61" t="s">
        <v>106</v>
      </c>
      <c r="E1698" s="61" t="s">
        <v>14</v>
      </c>
    </row>
    <row r="1699" spans="1:5" x14ac:dyDescent="0.25">
      <c r="A1699" s="61" t="s">
        <v>106</v>
      </c>
      <c r="B1699" s="61" t="s">
        <v>40</v>
      </c>
      <c r="C1699" s="60">
        <v>51423.273558000001</v>
      </c>
      <c r="D1699" s="61" t="s">
        <v>107</v>
      </c>
      <c r="E1699" s="61" t="s">
        <v>5</v>
      </c>
    </row>
    <row r="1700" spans="1:5" x14ac:dyDescent="0.25">
      <c r="A1700" s="61" t="s">
        <v>106</v>
      </c>
      <c r="B1700" s="61" t="s">
        <v>44</v>
      </c>
      <c r="C1700" s="60">
        <v>51378.0402971</v>
      </c>
      <c r="D1700" s="61" t="s">
        <v>106</v>
      </c>
      <c r="E1700" s="61" t="s">
        <v>14</v>
      </c>
    </row>
    <row r="1701" spans="1:5" x14ac:dyDescent="0.25">
      <c r="A1701" s="61" t="s">
        <v>106</v>
      </c>
      <c r="B1701" s="61" t="s">
        <v>42</v>
      </c>
      <c r="C1701" s="60">
        <v>51335.787596800001</v>
      </c>
      <c r="D1701" s="61" t="s">
        <v>107</v>
      </c>
      <c r="E1701" s="61" t="s">
        <v>14</v>
      </c>
    </row>
    <row r="1702" spans="1:5" x14ac:dyDescent="0.25">
      <c r="A1702" s="61" t="s">
        <v>106</v>
      </c>
      <c r="B1702" s="61" t="s">
        <v>44</v>
      </c>
      <c r="C1702" s="60">
        <v>51032.2216463</v>
      </c>
      <c r="D1702" s="61" t="s">
        <v>107</v>
      </c>
      <c r="E1702" s="61" t="s">
        <v>4</v>
      </c>
    </row>
    <row r="1703" spans="1:5" x14ac:dyDescent="0.25">
      <c r="A1703" s="61" t="s">
        <v>106</v>
      </c>
      <c r="B1703" s="61" t="s">
        <v>47</v>
      </c>
      <c r="C1703" s="60">
        <v>50608.298165799999</v>
      </c>
      <c r="D1703" s="61" t="s">
        <v>107</v>
      </c>
      <c r="E1703" s="61" t="s">
        <v>8</v>
      </c>
    </row>
    <row r="1704" spans="1:5" x14ac:dyDescent="0.25">
      <c r="A1704" s="61" t="s">
        <v>106</v>
      </c>
      <c r="B1704" s="61" t="s">
        <v>44</v>
      </c>
      <c r="C1704" s="60">
        <v>50577.791112699997</v>
      </c>
      <c r="D1704" s="61" t="s">
        <v>107</v>
      </c>
      <c r="E1704" s="61" t="s">
        <v>14</v>
      </c>
    </row>
    <row r="1705" spans="1:5" x14ac:dyDescent="0.25">
      <c r="A1705" s="61" t="s">
        <v>106</v>
      </c>
      <c r="B1705" s="61" t="s">
        <v>41</v>
      </c>
      <c r="C1705" s="60">
        <v>50450.544547199999</v>
      </c>
      <c r="D1705" s="61" t="s">
        <v>107</v>
      </c>
      <c r="E1705" s="61" t="s">
        <v>4</v>
      </c>
    </row>
    <row r="1706" spans="1:5" x14ac:dyDescent="0.25">
      <c r="A1706" s="61" t="s">
        <v>106</v>
      </c>
      <c r="B1706" s="61" t="s">
        <v>41</v>
      </c>
      <c r="C1706" s="60">
        <v>50395.466190300001</v>
      </c>
      <c r="D1706" s="61" t="s">
        <v>107</v>
      </c>
      <c r="E1706" s="61" t="s">
        <v>5</v>
      </c>
    </row>
    <row r="1707" spans="1:5" x14ac:dyDescent="0.25">
      <c r="A1707" s="61" t="s">
        <v>106</v>
      </c>
      <c r="B1707" s="61" t="s">
        <v>40</v>
      </c>
      <c r="C1707" s="60">
        <v>50389.8234648</v>
      </c>
      <c r="D1707" s="61" t="s">
        <v>107</v>
      </c>
      <c r="E1707" s="61" t="s">
        <v>4</v>
      </c>
    </row>
    <row r="1708" spans="1:5" x14ac:dyDescent="0.25">
      <c r="A1708" s="61" t="s">
        <v>106</v>
      </c>
      <c r="B1708" s="61" t="s">
        <v>44</v>
      </c>
      <c r="C1708" s="60">
        <v>50265.839166999998</v>
      </c>
      <c r="D1708" s="61" t="s">
        <v>106</v>
      </c>
      <c r="E1708" s="61" t="s">
        <v>14</v>
      </c>
    </row>
    <row r="1709" spans="1:5" x14ac:dyDescent="0.25">
      <c r="A1709" s="61" t="s">
        <v>106</v>
      </c>
      <c r="B1709" s="61" t="s">
        <v>40</v>
      </c>
      <c r="C1709" s="60">
        <v>50226.124829499997</v>
      </c>
      <c r="D1709" s="61" t="s">
        <v>107</v>
      </c>
      <c r="E1709" s="61" t="s">
        <v>5</v>
      </c>
    </row>
    <row r="1710" spans="1:5" x14ac:dyDescent="0.25">
      <c r="A1710" s="61" t="s">
        <v>106</v>
      </c>
      <c r="B1710" s="61" t="s">
        <v>41</v>
      </c>
      <c r="C1710" s="60">
        <v>49934.8861425</v>
      </c>
      <c r="D1710" s="61" t="s">
        <v>107</v>
      </c>
      <c r="E1710" s="61" t="s">
        <v>15</v>
      </c>
    </row>
    <row r="1711" spans="1:5" x14ac:dyDescent="0.25">
      <c r="A1711" s="61" t="s">
        <v>106</v>
      </c>
      <c r="B1711" s="61" t="s">
        <v>44</v>
      </c>
      <c r="C1711" s="60">
        <v>49913.1921535</v>
      </c>
      <c r="D1711" s="61" t="s">
        <v>107</v>
      </c>
      <c r="E1711" s="61" t="s">
        <v>4</v>
      </c>
    </row>
    <row r="1712" spans="1:5" x14ac:dyDescent="0.25">
      <c r="A1712" s="61" t="s">
        <v>106</v>
      </c>
      <c r="B1712" s="61" t="s">
        <v>41</v>
      </c>
      <c r="C1712" s="60">
        <v>49793.301888299997</v>
      </c>
      <c r="D1712" s="61" t="s">
        <v>107</v>
      </c>
      <c r="E1712" s="61" t="s">
        <v>4</v>
      </c>
    </row>
    <row r="1713" spans="1:5" x14ac:dyDescent="0.25">
      <c r="A1713" s="61" t="s">
        <v>106</v>
      </c>
      <c r="B1713" s="61" t="s">
        <v>39</v>
      </c>
      <c r="C1713" s="60">
        <v>49792.596802499997</v>
      </c>
      <c r="D1713" s="61" t="s">
        <v>107</v>
      </c>
      <c r="E1713" s="61" t="s">
        <v>5</v>
      </c>
    </row>
    <row r="1714" spans="1:5" x14ac:dyDescent="0.25">
      <c r="A1714" s="61" t="s">
        <v>106</v>
      </c>
      <c r="B1714" s="61" t="s">
        <v>40</v>
      </c>
      <c r="C1714" s="60">
        <v>49768.5053577</v>
      </c>
      <c r="D1714" s="61" t="s">
        <v>106</v>
      </c>
      <c r="E1714" s="61" t="s">
        <v>14</v>
      </c>
    </row>
    <row r="1715" spans="1:5" x14ac:dyDescent="0.25">
      <c r="A1715" s="61" t="s">
        <v>106</v>
      </c>
      <c r="B1715" s="61" t="s">
        <v>40</v>
      </c>
      <c r="C1715" s="60">
        <v>49680.247977200001</v>
      </c>
      <c r="D1715" s="61" t="s">
        <v>107</v>
      </c>
      <c r="E1715" s="61" t="s">
        <v>10</v>
      </c>
    </row>
    <row r="1716" spans="1:5" x14ac:dyDescent="0.25">
      <c r="A1716" s="61" t="s">
        <v>106</v>
      </c>
      <c r="B1716" s="61" t="s">
        <v>44</v>
      </c>
      <c r="C1716" s="60">
        <v>49364.485300499997</v>
      </c>
      <c r="D1716" s="61" t="s">
        <v>107</v>
      </c>
      <c r="E1716" s="61" t="s">
        <v>1</v>
      </c>
    </row>
    <row r="1717" spans="1:5" x14ac:dyDescent="0.25">
      <c r="A1717" s="61" t="s">
        <v>106</v>
      </c>
      <c r="B1717" s="61" t="s">
        <v>44</v>
      </c>
      <c r="C1717" s="60">
        <v>49140.1200044</v>
      </c>
      <c r="D1717" s="61" t="s">
        <v>107</v>
      </c>
      <c r="E1717" s="61" t="s">
        <v>4</v>
      </c>
    </row>
    <row r="1718" spans="1:5" x14ac:dyDescent="0.25">
      <c r="A1718" s="61" t="s">
        <v>106</v>
      </c>
      <c r="B1718" s="61" t="s">
        <v>44</v>
      </c>
      <c r="C1718" s="60">
        <v>48990.879696600001</v>
      </c>
      <c r="D1718" s="61" t="s">
        <v>107</v>
      </c>
      <c r="E1718" s="61" t="s">
        <v>14</v>
      </c>
    </row>
    <row r="1719" spans="1:5" x14ac:dyDescent="0.25">
      <c r="A1719" s="61" t="s">
        <v>106</v>
      </c>
      <c r="B1719" s="61" t="s">
        <v>44</v>
      </c>
      <c r="C1719" s="60">
        <v>48984.106867199996</v>
      </c>
      <c r="D1719" s="61" t="s">
        <v>107</v>
      </c>
      <c r="E1719" s="61" t="s">
        <v>14</v>
      </c>
    </row>
    <row r="1720" spans="1:5" x14ac:dyDescent="0.25">
      <c r="A1720" s="61" t="s">
        <v>106</v>
      </c>
      <c r="B1720" s="61" t="s">
        <v>44</v>
      </c>
      <c r="C1720" s="60">
        <v>48801.020927099999</v>
      </c>
      <c r="D1720" s="61" t="s">
        <v>107</v>
      </c>
      <c r="E1720" s="61" t="s">
        <v>4</v>
      </c>
    </row>
    <row r="1721" spans="1:5" x14ac:dyDescent="0.25">
      <c r="A1721" s="61" t="s">
        <v>106</v>
      </c>
      <c r="B1721" s="61" t="s">
        <v>47</v>
      </c>
      <c r="C1721" s="60">
        <v>48753.6996506</v>
      </c>
      <c r="D1721" s="61" t="s">
        <v>106</v>
      </c>
      <c r="E1721" s="61" t="s">
        <v>10</v>
      </c>
    </row>
    <row r="1722" spans="1:5" x14ac:dyDescent="0.25">
      <c r="A1722" s="61" t="s">
        <v>106</v>
      </c>
      <c r="B1722" s="61" t="s">
        <v>41</v>
      </c>
      <c r="C1722" s="60">
        <v>48648.273197800001</v>
      </c>
      <c r="D1722" s="61" t="s">
        <v>107</v>
      </c>
      <c r="E1722" s="61" t="s">
        <v>6</v>
      </c>
    </row>
    <row r="1723" spans="1:5" x14ac:dyDescent="0.25">
      <c r="A1723" s="61" t="s">
        <v>106</v>
      </c>
      <c r="B1723" s="61" t="s">
        <v>40</v>
      </c>
      <c r="C1723" s="60">
        <v>48577.940844299999</v>
      </c>
      <c r="D1723" s="61" t="s">
        <v>107</v>
      </c>
      <c r="E1723" s="61" t="s">
        <v>7</v>
      </c>
    </row>
    <row r="1724" spans="1:5" x14ac:dyDescent="0.25">
      <c r="A1724" s="61" t="s">
        <v>106</v>
      </c>
      <c r="B1724" s="61" t="s">
        <v>47</v>
      </c>
      <c r="C1724" s="60">
        <v>48475.634349200001</v>
      </c>
      <c r="D1724" s="61" t="s">
        <v>106</v>
      </c>
      <c r="E1724" s="61" t="s">
        <v>5</v>
      </c>
    </row>
    <row r="1725" spans="1:5" x14ac:dyDescent="0.25">
      <c r="A1725" s="61" t="s">
        <v>106</v>
      </c>
      <c r="B1725" s="61" t="s">
        <v>41</v>
      </c>
      <c r="C1725" s="60">
        <v>48346.607196099998</v>
      </c>
      <c r="D1725" s="61" t="s">
        <v>107</v>
      </c>
      <c r="E1725" s="61" t="s">
        <v>4</v>
      </c>
    </row>
    <row r="1726" spans="1:5" x14ac:dyDescent="0.25">
      <c r="A1726" s="61" t="s">
        <v>106</v>
      </c>
      <c r="B1726" s="61" t="s">
        <v>39</v>
      </c>
      <c r="C1726" s="60">
        <v>47921.042526800004</v>
      </c>
      <c r="D1726" s="61" t="s">
        <v>107</v>
      </c>
      <c r="E1726" s="61" t="s">
        <v>5</v>
      </c>
    </row>
    <row r="1727" spans="1:5" x14ac:dyDescent="0.25">
      <c r="A1727" s="61" t="s">
        <v>106</v>
      </c>
      <c r="B1727" s="61" t="s">
        <v>43</v>
      </c>
      <c r="C1727" s="60">
        <v>47865.099303499999</v>
      </c>
      <c r="D1727" s="61" t="s">
        <v>107</v>
      </c>
      <c r="E1727" s="61" t="s">
        <v>14</v>
      </c>
    </row>
    <row r="1728" spans="1:5" x14ac:dyDescent="0.25">
      <c r="A1728" s="61" t="s">
        <v>106</v>
      </c>
      <c r="B1728" s="61" t="s">
        <v>39</v>
      </c>
      <c r="C1728" s="60">
        <v>47307.219260600003</v>
      </c>
      <c r="D1728" s="61" t="s">
        <v>107</v>
      </c>
      <c r="E1728" s="61" t="s">
        <v>5</v>
      </c>
    </row>
    <row r="1729" spans="1:5" x14ac:dyDescent="0.25">
      <c r="A1729" s="61" t="s">
        <v>106</v>
      </c>
      <c r="B1729" s="61" t="s">
        <v>41</v>
      </c>
      <c r="C1729" s="60">
        <v>47302.217081700001</v>
      </c>
      <c r="D1729" s="61" t="s">
        <v>107</v>
      </c>
      <c r="E1729" s="61" t="s">
        <v>4</v>
      </c>
    </row>
    <row r="1730" spans="1:5" x14ac:dyDescent="0.25">
      <c r="A1730" s="61" t="s">
        <v>106</v>
      </c>
      <c r="B1730" s="61" t="s">
        <v>47</v>
      </c>
      <c r="C1730" s="60">
        <v>47301.728005999998</v>
      </c>
      <c r="D1730" s="61" t="s">
        <v>107</v>
      </c>
      <c r="E1730" s="61" t="s">
        <v>9</v>
      </c>
    </row>
    <row r="1731" spans="1:5" x14ac:dyDescent="0.25">
      <c r="A1731" s="61" t="s">
        <v>106</v>
      </c>
      <c r="B1731" s="61" t="s">
        <v>47</v>
      </c>
      <c r="C1731" s="60">
        <v>47248.039880800003</v>
      </c>
      <c r="D1731" s="61" t="s">
        <v>106</v>
      </c>
      <c r="E1731" s="61" t="s">
        <v>4</v>
      </c>
    </row>
    <row r="1732" spans="1:5" x14ac:dyDescent="0.25">
      <c r="A1732" s="61" t="s">
        <v>106</v>
      </c>
      <c r="B1732" s="61" t="s">
        <v>44</v>
      </c>
      <c r="C1732" s="60">
        <v>46945.376494800003</v>
      </c>
      <c r="D1732" s="61" t="s">
        <v>107</v>
      </c>
      <c r="E1732" s="61" t="s">
        <v>4</v>
      </c>
    </row>
    <row r="1733" spans="1:5" x14ac:dyDescent="0.25">
      <c r="A1733" s="61" t="s">
        <v>106</v>
      </c>
      <c r="B1733" s="61" t="s">
        <v>44</v>
      </c>
      <c r="C1733" s="60">
        <v>46621.823732899997</v>
      </c>
      <c r="D1733" s="61" t="s">
        <v>107</v>
      </c>
      <c r="E1733" s="61" t="s">
        <v>14</v>
      </c>
    </row>
    <row r="1734" spans="1:5" x14ac:dyDescent="0.25">
      <c r="A1734" s="61" t="s">
        <v>106</v>
      </c>
      <c r="B1734" s="61" t="s">
        <v>40</v>
      </c>
      <c r="C1734" s="60">
        <v>46589.533828</v>
      </c>
      <c r="D1734" s="61" t="s">
        <v>107</v>
      </c>
      <c r="E1734" s="61" t="s">
        <v>5</v>
      </c>
    </row>
    <row r="1735" spans="1:5" x14ac:dyDescent="0.25">
      <c r="A1735" s="61" t="s">
        <v>106</v>
      </c>
      <c r="B1735" s="61" t="s">
        <v>47</v>
      </c>
      <c r="C1735" s="60">
        <v>46239.7471553</v>
      </c>
      <c r="D1735" s="61" t="s">
        <v>107</v>
      </c>
      <c r="E1735" s="61" t="s">
        <v>9</v>
      </c>
    </row>
    <row r="1736" spans="1:5" x14ac:dyDescent="0.25">
      <c r="A1736" s="61" t="s">
        <v>106</v>
      </c>
      <c r="B1736" s="61" t="s">
        <v>40</v>
      </c>
      <c r="C1736" s="60">
        <v>46223.955592699996</v>
      </c>
      <c r="D1736" s="61" t="s">
        <v>107</v>
      </c>
      <c r="E1736" s="61" t="s">
        <v>14</v>
      </c>
    </row>
    <row r="1737" spans="1:5" x14ac:dyDescent="0.25">
      <c r="A1737" s="61" t="s">
        <v>106</v>
      </c>
      <c r="B1737" s="61" t="s">
        <v>42</v>
      </c>
      <c r="C1737" s="60">
        <v>46003.510987499998</v>
      </c>
      <c r="D1737" s="61" t="s">
        <v>107</v>
      </c>
      <c r="E1737" s="61" t="s">
        <v>4</v>
      </c>
    </row>
    <row r="1738" spans="1:5" x14ac:dyDescent="0.25">
      <c r="A1738" s="61" t="s">
        <v>106</v>
      </c>
      <c r="B1738" s="61" t="s">
        <v>40</v>
      </c>
      <c r="C1738" s="60">
        <v>45964.705595200001</v>
      </c>
      <c r="D1738" s="61" t="s">
        <v>107</v>
      </c>
      <c r="E1738" s="61" t="s">
        <v>6</v>
      </c>
    </row>
    <row r="1739" spans="1:5" x14ac:dyDescent="0.25">
      <c r="A1739" s="61" t="s">
        <v>106</v>
      </c>
      <c r="B1739" s="61" t="s">
        <v>45</v>
      </c>
      <c r="C1739" s="60">
        <v>45889.7347304</v>
      </c>
      <c r="D1739" s="61" t="s">
        <v>107</v>
      </c>
      <c r="E1739" s="61" t="s">
        <v>5</v>
      </c>
    </row>
    <row r="1740" spans="1:5" x14ac:dyDescent="0.25">
      <c r="A1740" s="61" t="s">
        <v>106</v>
      </c>
      <c r="B1740" s="61" t="s">
        <v>41</v>
      </c>
      <c r="C1740" s="60">
        <v>45587.990316199997</v>
      </c>
      <c r="D1740" s="61" t="s">
        <v>107</v>
      </c>
      <c r="E1740" s="61" t="s">
        <v>3</v>
      </c>
    </row>
    <row r="1741" spans="1:5" x14ac:dyDescent="0.25">
      <c r="A1741" s="61" t="s">
        <v>106</v>
      </c>
      <c r="B1741" s="61" t="s">
        <v>42</v>
      </c>
      <c r="C1741" s="60">
        <v>45542.468961999999</v>
      </c>
      <c r="D1741" s="61" t="s">
        <v>107</v>
      </c>
      <c r="E1741" s="61" t="s">
        <v>5</v>
      </c>
    </row>
    <row r="1742" spans="1:5" x14ac:dyDescent="0.25">
      <c r="A1742" s="61" t="s">
        <v>106</v>
      </c>
      <c r="B1742" s="61" t="s">
        <v>41</v>
      </c>
      <c r="C1742" s="60">
        <v>45528.016577399998</v>
      </c>
      <c r="D1742" s="61" t="s">
        <v>107</v>
      </c>
      <c r="E1742" s="61" t="s">
        <v>5</v>
      </c>
    </row>
    <row r="1743" spans="1:5" x14ac:dyDescent="0.25">
      <c r="A1743" s="61" t="s">
        <v>106</v>
      </c>
      <c r="B1743" s="61" t="s">
        <v>40</v>
      </c>
      <c r="C1743" s="60">
        <v>45500.859935799999</v>
      </c>
      <c r="D1743" s="61" t="s">
        <v>107</v>
      </c>
      <c r="E1743" s="61" t="s">
        <v>14</v>
      </c>
    </row>
    <row r="1744" spans="1:5" x14ac:dyDescent="0.25">
      <c r="A1744" s="61" t="s">
        <v>106</v>
      </c>
      <c r="B1744" s="61" t="s">
        <v>41</v>
      </c>
      <c r="C1744" s="60">
        <v>45420.3401858</v>
      </c>
      <c r="D1744" s="61" t="s">
        <v>107</v>
      </c>
      <c r="E1744" s="61" t="s">
        <v>4</v>
      </c>
    </row>
    <row r="1745" spans="1:5" x14ac:dyDescent="0.25">
      <c r="A1745" s="61" t="s">
        <v>106</v>
      </c>
      <c r="B1745" s="61" t="s">
        <v>42</v>
      </c>
      <c r="C1745" s="60">
        <v>45372.8634599</v>
      </c>
      <c r="D1745" s="61" t="s">
        <v>107</v>
      </c>
      <c r="E1745" s="61" t="s">
        <v>3</v>
      </c>
    </row>
    <row r="1746" spans="1:5" x14ac:dyDescent="0.25">
      <c r="A1746" s="61" t="s">
        <v>106</v>
      </c>
      <c r="B1746" s="61" t="s">
        <v>41</v>
      </c>
      <c r="C1746" s="60">
        <v>45325.322657800003</v>
      </c>
      <c r="D1746" s="61" t="s">
        <v>107</v>
      </c>
      <c r="E1746" s="61" t="s">
        <v>4</v>
      </c>
    </row>
    <row r="1747" spans="1:5" x14ac:dyDescent="0.25">
      <c r="A1747" s="61" t="s">
        <v>106</v>
      </c>
      <c r="B1747" s="61" t="s">
        <v>44</v>
      </c>
      <c r="C1747" s="60">
        <v>45308.4569443</v>
      </c>
      <c r="D1747" s="61" t="s">
        <v>107</v>
      </c>
      <c r="E1747" s="61" t="s">
        <v>14</v>
      </c>
    </row>
    <row r="1748" spans="1:5" x14ac:dyDescent="0.25">
      <c r="A1748" s="61" t="s">
        <v>106</v>
      </c>
      <c r="B1748" s="61" t="s">
        <v>41</v>
      </c>
      <c r="C1748" s="60">
        <v>45281.340995500002</v>
      </c>
      <c r="D1748" s="61" t="s">
        <v>107</v>
      </c>
      <c r="E1748" s="61" t="s">
        <v>4</v>
      </c>
    </row>
    <row r="1749" spans="1:5" x14ac:dyDescent="0.25">
      <c r="A1749" s="61" t="s">
        <v>106</v>
      </c>
      <c r="B1749" s="61" t="s">
        <v>39</v>
      </c>
      <c r="C1749" s="60">
        <v>45162.682505999997</v>
      </c>
      <c r="D1749" s="61" t="s">
        <v>107</v>
      </c>
      <c r="E1749" s="61" t="s">
        <v>14</v>
      </c>
    </row>
    <row r="1750" spans="1:5" x14ac:dyDescent="0.25">
      <c r="A1750" s="61" t="s">
        <v>106</v>
      </c>
      <c r="B1750" s="61" t="s">
        <v>44</v>
      </c>
      <c r="C1750" s="60">
        <v>45016.840570400003</v>
      </c>
      <c r="D1750" s="61" t="s">
        <v>107</v>
      </c>
      <c r="E1750" s="61" t="s">
        <v>14</v>
      </c>
    </row>
    <row r="1751" spans="1:5" x14ac:dyDescent="0.25">
      <c r="A1751" s="61" t="s">
        <v>106</v>
      </c>
      <c r="B1751" s="61" t="s">
        <v>45</v>
      </c>
      <c r="C1751" s="60">
        <v>44994.175156400001</v>
      </c>
      <c r="D1751" s="61" t="s">
        <v>107</v>
      </c>
      <c r="E1751" s="61" t="s">
        <v>4</v>
      </c>
    </row>
    <row r="1752" spans="1:5" x14ac:dyDescent="0.25">
      <c r="A1752" s="61" t="s">
        <v>106</v>
      </c>
      <c r="B1752" s="61" t="s">
        <v>44</v>
      </c>
      <c r="C1752" s="60">
        <v>44928.642148899999</v>
      </c>
      <c r="D1752" s="61" t="s">
        <v>107</v>
      </c>
      <c r="E1752" s="61" t="s">
        <v>14</v>
      </c>
    </row>
    <row r="1753" spans="1:5" x14ac:dyDescent="0.25">
      <c r="A1753" s="61" t="s">
        <v>106</v>
      </c>
      <c r="B1753" s="61" t="s">
        <v>44</v>
      </c>
      <c r="C1753" s="60">
        <v>44872.184591099998</v>
      </c>
      <c r="D1753" s="61" t="s">
        <v>107</v>
      </c>
      <c r="E1753" s="61" t="s">
        <v>4</v>
      </c>
    </row>
    <row r="1754" spans="1:5" x14ac:dyDescent="0.25">
      <c r="A1754" s="61" t="s">
        <v>106</v>
      </c>
      <c r="B1754" s="61" t="s">
        <v>44</v>
      </c>
      <c r="C1754" s="60">
        <v>44733.247277800001</v>
      </c>
      <c r="D1754" s="61" t="s">
        <v>106</v>
      </c>
      <c r="E1754" s="61" t="s">
        <v>14</v>
      </c>
    </row>
    <row r="1755" spans="1:5" x14ac:dyDescent="0.25">
      <c r="A1755" s="61" t="s">
        <v>106</v>
      </c>
      <c r="B1755" s="61" t="s">
        <v>41</v>
      </c>
      <c r="C1755" s="60">
        <v>44478.138947699998</v>
      </c>
      <c r="D1755" s="61" t="s">
        <v>107</v>
      </c>
      <c r="E1755" s="61" t="s">
        <v>10</v>
      </c>
    </row>
    <row r="1756" spans="1:5" x14ac:dyDescent="0.25">
      <c r="A1756" s="61" t="s">
        <v>106</v>
      </c>
      <c r="B1756" s="61" t="s">
        <v>40</v>
      </c>
      <c r="C1756" s="60">
        <v>44433.266119</v>
      </c>
      <c r="D1756" s="61" t="s">
        <v>107</v>
      </c>
      <c r="E1756" s="61" t="s">
        <v>4</v>
      </c>
    </row>
    <row r="1757" spans="1:5" x14ac:dyDescent="0.25">
      <c r="A1757" s="61" t="s">
        <v>106</v>
      </c>
      <c r="B1757" s="61" t="s">
        <v>41</v>
      </c>
      <c r="C1757" s="60">
        <v>44373.8953215</v>
      </c>
      <c r="D1757" s="61" t="s">
        <v>107</v>
      </c>
      <c r="E1757" s="61" t="s">
        <v>3</v>
      </c>
    </row>
    <row r="1758" spans="1:5" x14ac:dyDescent="0.25">
      <c r="A1758" s="61" t="s">
        <v>106</v>
      </c>
      <c r="B1758" s="61" t="s">
        <v>41</v>
      </c>
      <c r="C1758" s="60">
        <v>44264.781139699997</v>
      </c>
      <c r="D1758" s="61" t="s">
        <v>107</v>
      </c>
      <c r="E1758" s="61" t="s">
        <v>5</v>
      </c>
    </row>
    <row r="1759" spans="1:5" x14ac:dyDescent="0.25">
      <c r="A1759" s="61" t="s">
        <v>106</v>
      </c>
      <c r="B1759" s="61" t="s">
        <v>40</v>
      </c>
      <c r="C1759" s="60">
        <v>44228.625401999998</v>
      </c>
      <c r="D1759" s="61" t="s">
        <v>107</v>
      </c>
      <c r="E1759" s="61" t="s">
        <v>3</v>
      </c>
    </row>
    <row r="1760" spans="1:5" x14ac:dyDescent="0.25">
      <c r="A1760" s="61" t="s">
        <v>106</v>
      </c>
      <c r="B1760" s="61" t="s">
        <v>43</v>
      </c>
      <c r="C1760" s="60">
        <v>44019.748265499999</v>
      </c>
      <c r="D1760" s="61" t="s">
        <v>107</v>
      </c>
      <c r="E1760" s="61" t="s">
        <v>10</v>
      </c>
    </row>
    <row r="1761" spans="1:5" x14ac:dyDescent="0.25">
      <c r="A1761" s="61" t="s">
        <v>106</v>
      </c>
      <c r="B1761" s="61" t="s">
        <v>41</v>
      </c>
      <c r="C1761" s="60">
        <v>43486.233127599997</v>
      </c>
      <c r="D1761" s="61" t="s">
        <v>107</v>
      </c>
      <c r="E1761" s="61" t="s">
        <v>15</v>
      </c>
    </row>
    <row r="1762" spans="1:5" x14ac:dyDescent="0.25">
      <c r="A1762" s="61" t="s">
        <v>106</v>
      </c>
      <c r="B1762" s="61" t="s">
        <v>47</v>
      </c>
      <c r="C1762" s="60">
        <v>43475.089935000004</v>
      </c>
      <c r="D1762" s="61" t="s">
        <v>106</v>
      </c>
      <c r="E1762" s="61" t="s">
        <v>8</v>
      </c>
    </row>
    <row r="1763" spans="1:5" x14ac:dyDescent="0.25">
      <c r="A1763" s="61" t="s">
        <v>106</v>
      </c>
      <c r="B1763" s="61" t="s">
        <v>41</v>
      </c>
      <c r="C1763" s="60">
        <v>43352.5791532</v>
      </c>
      <c r="D1763" s="61" t="s">
        <v>107</v>
      </c>
      <c r="E1763" s="61" t="s">
        <v>5</v>
      </c>
    </row>
    <row r="1764" spans="1:5" x14ac:dyDescent="0.25">
      <c r="A1764" s="61" t="s">
        <v>106</v>
      </c>
      <c r="B1764" s="61" t="s">
        <v>42</v>
      </c>
      <c r="C1764" s="60">
        <v>43305.950500200001</v>
      </c>
      <c r="D1764" s="61" t="s">
        <v>107</v>
      </c>
      <c r="E1764" s="61" t="s">
        <v>4</v>
      </c>
    </row>
    <row r="1765" spans="1:5" x14ac:dyDescent="0.25">
      <c r="A1765" s="61" t="s">
        <v>106</v>
      </c>
      <c r="B1765" s="61" t="s">
        <v>41</v>
      </c>
      <c r="C1765" s="60">
        <v>43244.6670208</v>
      </c>
      <c r="D1765" s="61" t="s">
        <v>107</v>
      </c>
      <c r="E1765" s="61" t="s">
        <v>14</v>
      </c>
    </row>
    <row r="1766" spans="1:5" x14ac:dyDescent="0.25">
      <c r="A1766" s="61" t="s">
        <v>106</v>
      </c>
      <c r="B1766" s="61" t="s">
        <v>44</v>
      </c>
      <c r="C1766" s="60">
        <v>43037.3880728</v>
      </c>
      <c r="D1766" s="61" t="s">
        <v>107</v>
      </c>
      <c r="E1766" s="61" t="s">
        <v>14</v>
      </c>
    </row>
    <row r="1767" spans="1:5" x14ac:dyDescent="0.25">
      <c r="A1767" s="61" t="s">
        <v>106</v>
      </c>
      <c r="B1767" s="61" t="s">
        <v>42</v>
      </c>
      <c r="C1767" s="60">
        <v>42989.089273099999</v>
      </c>
      <c r="D1767" s="61" t="s">
        <v>107</v>
      </c>
      <c r="E1767" s="61" t="s">
        <v>4</v>
      </c>
    </row>
    <row r="1768" spans="1:5" x14ac:dyDescent="0.25">
      <c r="A1768" s="61" t="s">
        <v>106</v>
      </c>
      <c r="B1768" s="61" t="s">
        <v>40</v>
      </c>
      <c r="C1768" s="60">
        <v>42928.070451500003</v>
      </c>
      <c r="D1768" s="61" t="s">
        <v>107</v>
      </c>
      <c r="E1768" s="61" t="s">
        <v>4</v>
      </c>
    </row>
    <row r="1769" spans="1:5" x14ac:dyDescent="0.25">
      <c r="A1769" s="61" t="s">
        <v>106</v>
      </c>
      <c r="B1769" s="61" t="s">
        <v>39</v>
      </c>
      <c r="C1769" s="60">
        <v>42920.520314499998</v>
      </c>
      <c r="D1769" s="61" t="s">
        <v>107</v>
      </c>
      <c r="E1769" s="61" t="s">
        <v>4</v>
      </c>
    </row>
    <row r="1770" spans="1:5" x14ac:dyDescent="0.25">
      <c r="A1770" s="61" t="s">
        <v>106</v>
      </c>
      <c r="B1770" s="61" t="s">
        <v>40</v>
      </c>
      <c r="C1770" s="60">
        <v>42827.084401699998</v>
      </c>
      <c r="D1770" s="61" t="s">
        <v>106</v>
      </c>
      <c r="E1770" s="61" t="s">
        <v>15</v>
      </c>
    </row>
    <row r="1771" spans="1:5" x14ac:dyDescent="0.25">
      <c r="A1771" s="61" t="s">
        <v>106</v>
      </c>
      <c r="B1771" s="61" t="s">
        <v>40</v>
      </c>
      <c r="C1771" s="60">
        <v>42662.364005299998</v>
      </c>
      <c r="D1771" s="61" t="s">
        <v>107</v>
      </c>
      <c r="E1771" s="61" t="s">
        <v>10</v>
      </c>
    </row>
    <row r="1772" spans="1:5" x14ac:dyDescent="0.25">
      <c r="A1772" s="61" t="s">
        <v>106</v>
      </c>
      <c r="B1772" s="61" t="s">
        <v>40</v>
      </c>
      <c r="C1772" s="60">
        <v>42280.601701300002</v>
      </c>
      <c r="D1772" s="61" t="s">
        <v>107</v>
      </c>
      <c r="E1772" s="61" t="s">
        <v>4</v>
      </c>
    </row>
    <row r="1773" spans="1:5" x14ac:dyDescent="0.25">
      <c r="A1773" s="61" t="s">
        <v>106</v>
      </c>
      <c r="B1773" s="61" t="s">
        <v>39</v>
      </c>
      <c r="C1773" s="60">
        <v>42187.501443100002</v>
      </c>
      <c r="D1773" s="61" t="s">
        <v>107</v>
      </c>
      <c r="E1773" s="61" t="s">
        <v>5</v>
      </c>
    </row>
    <row r="1774" spans="1:5" x14ac:dyDescent="0.25">
      <c r="A1774" s="61" t="s">
        <v>106</v>
      </c>
      <c r="B1774" s="61" t="s">
        <v>41</v>
      </c>
      <c r="C1774" s="60">
        <v>41931.730378300002</v>
      </c>
      <c r="D1774" s="61" t="s">
        <v>107</v>
      </c>
      <c r="E1774" s="61" t="s">
        <v>15</v>
      </c>
    </row>
    <row r="1775" spans="1:5" x14ac:dyDescent="0.25">
      <c r="A1775" s="61" t="s">
        <v>106</v>
      </c>
      <c r="B1775" s="61" t="s">
        <v>44</v>
      </c>
      <c r="C1775" s="60">
        <v>41385.227416200003</v>
      </c>
      <c r="D1775" s="61" t="s">
        <v>107</v>
      </c>
      <c r="E1775" s="61" t="s">
        <v>14</v>
      </c>
    </row>
    <row r="1776" spans="1:5" x14ac:dyDescent="0.25">
      <c r="A1776" s="61" t="s">
        <v>106</v>
      </c>
      <c r="B1776" s="61" t="s">
        <v>45</v>
      </c>
      <c r="C1776" s="60">
        <v>41292.961165200002</v>
      </c>
      <c r="D1776" s="61" t="s">
        <v>107</v>
      </c>
      <c r="E1776" s="61" t="s">
        <v>4</v>
      </c>
    </row>
    <row r="1777" spans="1:5" x14ac:dyDescent="0.25">
      <c r="A1777" s="61" t="s">
        <v>106</v>
      </c>
      <c r="B1777" s="61" t="s">
        <v>47</v>
      </c>
      <c r="C1777" s="60">
        <v>41135.097619</v>
      </c>
      <c r="D1777" s="61" t="s">
        <v>106</v>
      </c>
      <c r="E1777" s="61" t="s">
        <v>10</v>
      </c>
    </row>
    <row r="1778" spans="1:5" x14ac:dyDescent="0.25">
      <c r="A1778" s="61" t="s">
        <v>106</v>
      </c>
      <c r="B1778" s="61" t="s">
        <v>42</v>
      </c>
      <c r="C1778" s="60">
        <v>41102.181035100002</v>
      </c>
      <c r="D1778" s="61" t="s">
        <v>107</v>
      </c>
      <c r="E1778" s="61" t="s">
        <v>4</v>
      </c>
    </row>
    <row r="1779" spans="1:5" x14ac:dyDescent="0.25">
      <c r="A1779" s="61" t="s">
        <v>106</v>
      </c>
      <c r="B1779" s="61" t="s">
        <v>44</v>
      </c>
      <c r="C1779" s="60">
        <v>40954.594766499999</v>
      </c>
      <c r="D1779" s="61" t="s">
        <v>107</v>
      </c>
      <c r="E1779" s="61" t="s">
        <v>14</v>
      </c>
    </row>
    <row r="1780" spans="1:5" x14ac:dyDescent="0.25">
      <c r="A1780" s="61" t="s">
        <v>106</v>
      </c>
      <c r="B1780" s="61" t="s">
        <v>47</v>
      </c>
      <c r="C1780" s="60">
        <v>40755.300931700003</v>
      </c>
      <c r="D1780" s="61" t="s">
        <v>107</v>
      </c>
      <c r="E1780" s="61" t="s">
        <v>8</v>
      </c>
    </row>
    <row r="1781" spans="1:5" x14ac:dyDescent="0.25">
      <c r="A1781" s="61" t="s">
        <v>106</v>
      </c>
      <c r="B1781" s="61" t="s">
        <v>41</v>
      </c>
      <c r="C1781" s="60">
        <v>40536.042734299997</v>
      </c>
      <c r="D1781" s="61" t="s">
        <v>107</v>
      </c>
      <c r="E1781" s="61" t="s">
        <v>5</v>
      </c>
    </row>
    <row r="1782" spans="1:5" x14ac:dyDescent="0.25">
      <c r="A1782" s="61" t="s">
        <v>106</v>
      </c>
      <c r="B1782" s="61" t="s">
        <v>41</v>
      </c>
      <c r="C1782" s="60">
        <v>40457.468381899998</v>
      </c>
      <c r="D1782" s="61" t="s">
        <v>107</v>
      </c>
      <c r="E1782" s="61" t="s">
        <v>4</v>
      </c>
    </row>
    <row r="1783" spans="1:5" x14ac:dyDescent="0.25">
      <c r="A1783" s="61" t="s">
        <v>106</v>
      </c>
      <c r="B1783" s="61" t="s">
        <v>44</v>
      </c>
      <c r="C1783" s="60">
        <v>40367.975035199997</v>
      </c>
      <c r="D1783" s="61" t="s">
        <v>107</v>
      </c>
      <c r="E1783" s="61" t="s">
        <v>14</v>
      </c>
    </row>
    <row r="1784" spans="1:5" x14ac:dyDescent="0.25">
      <c r="A1784" s="61" t="s">
        <v>106</v>
      </c>
      <c r="B1784" s="61" t="s">
        <v>44</v>
      </c>
      <c r="C1784" s="60">
        <v>40333.297848299997</v>
      </c>
      <c r="D1784" s="61" t="s">
        <v>106</v>
      </c>
      <c r="E1784" s="61" t="s">
        <v>14</v>
      </c>
    </row>
    <row r="1785" spans="1:5" x14ac:dyDescent="0.25">
      <c r="A1785" s="61" t="s">
        <v>106</v>
      </c>
      <c r="B1785" s="61" t="s">
        <v>47</v>
      </c>
      <c r="C1785" s="60">
        <v>40184.5225728</v>
      </c>
      <c r="D1785" s="61" t="s">
        <v>106</v>
      </c>
      <c r="E1785" s="61" t="s">
        <v>4</v>
      </c>
    </row>
    <row r="1786" spans="1:5" x14ac:dyDescent="0.25">
      <c r="A1786" s="61" t="s">
        <v>106</v>
      </c>
      <c r="B1786" s="61" t="s">
        <v>41</v>
      </c>
      <c r="C1786" s="60">
        <v>40130.191797300002</v>
      </c>
      <c r="D1786" s="61" t="s">
        <v>107</v>
      </c>
      <c r="E1786" s="61" t="s">
        <v>15</v>
      </c>
    </row>
    <row r="1787" spans="1:5" x14ac:dyDescent="0.25">
      <c r="A1787" s="61" t="s">
        <v>106</v>
      </c>
      <c r="B1787" s="61" t="s">
        <v>47</v>
      </c>
      <c r="C1787" s="60">
        <v>40104.820766700002</v>
      </c>
      <c r="D1787" s="61" t="s">
        <v>106</v>
      </c>
      <c r="E1787" s="61" t="s">
        <v>5</v>
      </c>
    </row>
    <row r="1788" spans="1:5" x14ac:dyDescent="0.25">
      <c r="A1788" s="61" t="s">
        <v>106</v>
      </c>
      <c r="B1788" s="61" t="s">
        <v>40</v>
      </c>
      <c r="C1788" s="60">
        <v>39941.104466999997</v>
      </c>
      <c r="D1788" s="61" t="s">
        <v>107</v>
      </c>
      <c r="E1788" s="61" t="s">
        <v>4</v>
      </c>
    </row>
    <row r="1789" spans="1:5" x14ac:dyDescent="0.25">
      <c r="A1789" s="61" t="s">
        <v>106</v>
      </c>
      <c r="B1789" s="61" t="s">
        <v>41</v>
      </c>
      <c r="C1789" s="60">
        <v>39854.216806099997</v>
      </c>
      <c r="D1789" s="61" t="s">
        <v>107</v>
      </c>
      <c r="E1789" s="61" t="s">
        <v>9</v>
      </c>
    </row>
    <row r="1790" spans="1:5" x14ac:dyDescent="0.25">
      <c r="A1790" s="61" t="s">
        <v>106</v>
      </c>
      <c r="B1790" s="61" t="s">
        <v>42</v>
      </c>
      <c r="C1790" s="60">
        <v>39806.616948700001</v>
      </c>
      <c r="D1790" s="61" t="s">
        <v>107</v>
      </c>
      <c r="E1790" s="61" t="s">
        <v>5</v>
      </c>
    </row>
    <row r="1791" spans="1:5" x14ac:dyDescent="0.25">
      <c r="A1791" s="61" t="s">
        <v>106</v>
      </c>
      <c r="B1791" s="61" t="s">
        <v>41</v>
      </c>
      <c r="C1791" s="60">
        <v>39731.668296299998</v>
      </c>
      <c r="D1791" s="61" t="s">
        <v>107</v>
      </c>
      <c r="E1791" s="61" t="s">
        <v>14</v>
      </c>
    </row>
    <row r="1792" spans="1:5" x14ac:dyDescent="0.25">
      <c r="A1792" s="61" t="s">
        <v>106</v>
      </c>
      <c r="B1792" s="61" t="s">
        <v>39</v>
      </c>
      <c r="C1792" s="60">
        <v>39691.351301299997</v>
      </c>
      <c r="D1792" s="61" t="s">
        <v>107</v>
      </c>
      <c r="E1792" s="61" t="s">
        <v>5</v>
      </c>
    </row>
    <row r="1793" spans="1:5" x14ac:dyDescent="0.25">
      <c r="A1793" s="61" t="s">
        <v>106</v>
      </c>
      <c r="B1793" s="61" t="s">
        <v>44</v>
      </c>
      <c r="C1793" s="60">
        <v>39571.766189000002</v>
      </c>
      <c r="D1793" s="61" t="s">
        <v>107</v>
      </c>
      <c r="E1793" s="61" t="s">
        <v>14</v>
      </c>
    </row>
    <row r="1794" spans="1:5" x14ac:dyDescent="0.25">
      <c r="A1794" s="61" t="s">
        <v>106</v>
      </c>
      <c r="B1794" s="61" t="s">
        <v>39</v>
      </c>
      <c r="C1794" s="60">
        <v>39448.612458600001</v>
      </c>
      <c r="D1794" s="61" t="s">
        <v>107</v>
      </c>
      <c r="E1794" s="61" t="s">
        <v>5</v>
      </c>
    </row>
    <row r="1795" spans="1:5" x14ac:dyDescent="0.25">
      <c r="A1795" s="61" t="s">
        <v>106</v>
      </c>
      <c r="B1795" s="61" t="s">
        <v>40</v>
      </c>
      <c r="C1795" s="60">
        <v>39288.200767299997</v>
      </c>
      <c r="D1795" s="61" t="s">
        <v>107</v>
      </c>
      <c r="E1795" s="61" t="s">
        <v>4</v>
      </c>
    </row>
    <row r="1796" spans="1:5" x14ac:dyDescent="0.25">
      <c r="A1796" s="61" t="s">
        <v>106</v>
      </c>
      <c r="B1796" s="61" t="s">
        <v>39</v>
      </c>
      <c r="C1796" s="60">
        <v>39270.409114499998</v>
      </c>
      <c r="D1796" s="61" t="s">
        <v>107</v>
      </c>
      <c r="E1796" s="61" t="s">
        <v>5</v>
      </c>
    </row>
    <row r="1797" spans="1:5" x14ac:dyDescent="0.25">
      <c r="A1797" s="61" t="s">
        <v>106</v>
      </c>
      <c r="B1797" s="61" t="s">
        <v>39</v>
      </c>
      <c r="C1797" s="60">
        <v>39154.779507300002</v>
      </c>
      <c r="D1797" s="61" t="s">
        <v>107</v>
      </c>
      <c r="E1797" s="61" t="s">
        <v>9</v>
      </c>
    </row>
    <row r="1798" spans="1:5" x14ac:dyDescent="0.25">
      <c r="A1798" s="61" t="s">
        <v>106</v>
      </c>
      <c r="B1798" s="61" t="s">
        <v>45</v>
      </c>
      <c r="C1798" s="60">
        <v>39116.773577</v>
      </c>
      <c r="D1798" s="61" t="s">
        <v>107</v>
      </c>
      <c r="E1798" s="61" t="s">
        <v>4</v>
      </c>
    </row>
    <row r="1799" spans="1:5" x14ac:dyDescent="0.25">
      <c r="A1799" s="61" t="s">
        <v>106</v>
      </c>
      <c r="B1799" s="61" t="s">
        <v>40</v>
      </c>
      <c r="C1799" s="60">
        <v>38909.599393700002</v>
      </c>
      <c r="D1799" s="61" t="s">
        <v>107</v>
      </c>
      <c r="E1799" s="61" t="s">
        <v>4</v>
      </c>
    </row>
    <row r="1800" spans="1:5" x14ac:dyDescent="0.25">
      <c r="A1800" s="61" t="s">
        <v>106</v>
      </c>
      <c r="B1800" s="61" t="s">
        <v>40</v>
      </c>
      <c r="C1800" s="60">
        <v>38887.773520700001</v>
      </c>
      <c r="D1800" s="61" t="s">
        <v>107</v>
      </c>
      <c r="E1800" s="61" t="s">
        <v>4</v>
      </c>
    </row>
    <row r="1801" spans="1:5" x14ac:dyDescent="0.25">
      <c r="A1801" s="61" t="s">
        <v>106</v>
      </c>
      <c r="B1801" s="61" t="s">
        <v>43</v>
      </c>
      <c r="C1801" s="60">
        <v>38818.294667200003</v>
      </c>
      <c r="D1801" s="61" t="s">
        <v>107</v>
      </c>
      <c r="E1801" s="61" t="s">
        <v>14</v>
      </c>
    </row>
    <row r="1802" spans="1:5" x14ac:dyDescent="0.25">
      <c r="A1802" s="61" t="s">
        <v>106</v>
      </c>
      <c r="B1802" s="61" t="s">
        <v>43</v>
      </c>
      <c r="C1802" s="60">
        <v>38778.032367400003</v>
      </c>
      <c r="D1802" s="61" t="s">
        <v>107</v>
      </c>
      <c r="E1802" s="61" t="s">
        <v>14</v>
      </c>
    </row>
    <row r="1803" spans="1:5" x14ac:dyDescent="0.25">
      <c r="A1803" s="61" t="s">
        <v>106</v>
      </c>
      <c r="B1803" s="61" t="s">
        <v>44</v>
      </c>
      <c r="C1803" s="60">
        <v>38678.7206506</v>
      </c>
      <c r="D1803" s="61" t="s">
        <v>107</v>
      </c>
      <c r="E1803" s="61" t="s">
        <v>4</v>
      </c>
    </row>
    <row r="1804" spans="1:5" x14ac:dyDescent="0.25">
      <c r="A1804" s="61" t="s">
        <v>106</v>
      </c>
      <c r="B1804" s="61" t="s">
        <v>40</v>
      </c>
      <c r="C1804" s="60">
        <v>38653.542557799999</v>
      </c>
      <c r="D1804" s="61" t="s">
        <v>107</v>
      </c>
      <c r="E1804" s="61" t="s">
        <v>14</v>
      </c>
    </row>
    <row r="1805" spans="1:5" x14ac:dyDescent="0.25">
      <c r="A1805" s="61" t="s">
        <v>106</v>
      </c>
      <c r="B1805" s="61" t="s">
        <v>41</v>
      </c>
      <c r="C1805" s="60">
        <v>38448.895850599998</v>
      </c>
      <c r="D1805" s="61" t="s">
        <v>107</v>
      </c>
      <c r="E1805" s="61" t="s">
        <v>14</v>
      </c>
    </row>
    <row r="1806" spans="1:5" x14ac:dyDescent="0.25">
      <c r="A1806" s="61" t="s">
        <v>106</v>
      </c>
      <c r="B1806" s="61" t="s">
        <v>41</v>
      </c>
      <c r="C1806" s="60">
        <v>38438.890444299999</v>
      </c>
      <c r="D1806" s="61" t="s">
        <v>107</v>
      </c>
      <c r="E1806" s="61" t="s">
        <v>10</v>
      </c>
    </row>
    <row r="1807" spans="1:5" x14ac:dyDescent="0.25">
      <c r="A1807" s="61" t="s">
        <v>106</v>
      </c>
      <c r="B1807" s="61" t="s">
        <v>39</v>
      </c>
      <c r="C1807" s="60">
        <v>38398.913946100001</v>
      </c>
      <c r="D1807" s="61" t="s">
        <v>107</v>
      </c>
      <c r="E1807" s="61" t="s">
        <v>5</v>
      </c>
    </row>
    <row r="1808" spans="1:5" x14ac:dyDescent="0.25">
      <c r="A1808" s="61" t="s">
        <v>106</v>
      </c>
      <c r="B1808" s="61" t="s">
        <v>40</v>
      </c>
      <c r="C1808" s="60">
        <v>38308.2664133</v>
      </c>
      <c r="D1808" s="61" t="s">
        <v>107</v>
      </c>
      <c r="E1808" s="61" t="s">
        <v>9</v>
      </c>
    </row>
    <row r="1809" spans="1:5" x14ac:dyDescent="0.25">
      <c r="A1809" s="61" t="s">
        <v>106</v>
      </c>
      <c r="B1809" s="61" t="s">
        <v>43</v>
      </c>
      <c r="C1809" s="60">
        <v>38168.188072600002</v>
      </c>
      <c r="D1809" s="61" t="s">
        <v>107</v>
      </c>
      <c r="E1809" s="61" t="s">
        <v>14</v>
      </c>
    </row>
    <row r="1810" spans="1:5" x14ac:dyDescent="0.25">
      <c r="A1810" s="61" t="s">
        <v>106</v>
      </c>
      <c r="B1810" s="61" t="s">
        <v>39</v>
      </c>
      <c r="C1810" s="60">
        <v>38165.132302700003</v>
      </c>
      <c r="D1810" s="61" t="s">
        <v>107</v>
      </c>
      <c r="E1810" s="61" t="s">
        <v>4</v>
      </c>
    </row>
    <row r="1811" spans="1:5" x14ac:dyDescent="0.25">
      <c r="A1811" s="61" t="s">
        <v>106</v>
      </c>
      <c r="B1811" s="61" t="s">
        <v>44</v>
      </c>
      <c r="C1811" s="60">
        <v>37932.209427599999</v>
      </c>
      <c r="D1811" s="61" t="s">
        <v>107</v>
      </c>
      <c r="E1811" s="61" t="s">
        <v>14</v>
      </c>
    </row>
    <row r="1812" spans="1:5" x14ac:dyDescent="0.25">
      <c r="A1812" s="61" t="s">
        <v>106</v>
      </c>
      <c r="B1812" s="61" t="s">
        <v>44</v>
      </c>
      <c r="C1812" s="60">
        <v>37886.633390700001</v>
      </c>
      <c r="D1812" s="61" t="s">
        <v>107</v>
      </c>
      <c r="E1812" s="61" t="s">
        <v>4</v>
      </c>
    </row>
    <row r="1813" spans="1:5" x14ac:dyDescent="0.25">
      <c r="A1813" s="61" t="s">
        <v>106</v>
      </c>
      <c r="B1813" s="61" t="s">
        <v>41</v>
      </c>
      <c r="C1813" s="60">
        <v>37875.689638600001</v>
      </c>
      <c r="D1813" s="61" t="s">
        <v>107</v>
      </c>
      <c r="E1813" s="61" t="s">
        <v>4</v>
      </c>
    </row>
    <row r="1814" spans="1:5" x14ac:dyDescent="0.25">
      <c r="A1814" s="61" t="s">
        <v>106</v>
      </c>
      <c r="B1814" s="61" t="s">
        <v>41</v>
      </c>
      <c r="C1814" s="60">
        <v>37590.898071199998</v>
      </c>
      <c r="D1814" s="61" t="s">
        <v>107</v>
      </c>
      <c r="E1814" s="61" t="s">
        <v>4</v>
      </c>
    </row>
    <row r="1815" spans="1:5" x14ac:dyDescent="0.25">
      <c r="A1815" s="61" t="s">
        <v>106</v>
      </c>
      <c r="B1815" s="61" t="s">
        <v>39</v>
      </c>
      <c r="C1815" s="60">
        <v>37578.134627699998</v>
      </c>
      <c r="D1815" s="61" t="s">
        <v>107</v>
      </c>
      <c r="E1815" s="61" t="s">
        <v>5</v>
      </c>
    </row>
    <row r="1816" spans="1:5" x14ac:dyDescent="0.25">
      <c r="A1816" s="61" t="s">
        <v>106</v>
      </c>
      <c r="B1816" s="61" t="s">
        <v>42</v>
      </c>
      <c r="C1816" s="60">
        <v>37483.076394999996</v>
      </c>
      <c r="D1816" s="61" t="s">
        <v>107</v>
      </c>
      <c r="E1816" s="61" t="s">
        <v>14</v>
      </c>
    </row>
    <row r="1817" spans="1:5" x14ac:dyDescent="0.25">
      <c r="A1817" s="61" t="s">
        <v>106</v>
      </c>
      <c r="B1817" s="61" t="s">
        <v>39</v>
      </c>
      <c r="C1817" s="60">
        <v>37393.471138699999</v>
      </c>
      <c r="D1817" s="61" t="s">
        <v>107</v>
      </c>
      <c r="E1817" s="61" t="s">
        <v>5</v>
      </c>
    </row>
    <row r="1818" spans="1:5" x14ac:dyDescent="0.25">
      <c r="A1818" s="61" t="s">
        <v>106</v>
      </c>
      <c r="B1818" s="61" t="s">
        <v>41</v>
      </c>
      <c r="C1818" s="60">
        <v>37332.441068</v>
      </c>
      <c r="D1818" s="61" t="s">
        <v>107</v>
      </c>
      <c r="E1818" s="61" t="s">
        <v>4</v>
      </c>
    </row>
    <row r="1819" spans="1:5" x14ac:dyDescent="0.25">
      <c r="A1819" s="61" t="s">
        <v>106</v>
      </c>
      <c r="B1819" s="61" t="s">
        <v>41</v>
      </c>
      <c r="C1819" s="60">
        <v>37319.586939100001</v>
      </c>
      <c r="D1819" s="61" t="s">
        <v>107</v>
      </c>
      <c r="E1819" s="61" t="s">
        <v>4</v>
      </c>
    </row>
    <row r="1820" spans="1:5" x14ac:dyDescent="0.25">
      <c r="A1820" s="61" t="s">
        <v>106</v>
      </c>
      <c r="B1820" s="61" t="s">
        <v>41</v>
      </c>
      <c r="C1820" s="60">
        <v>37232.973349699998</v>
      </c>
      <c r="D1820" s="61" t="s">
        <v>107</v>
      </c>
      <c r="E1820" s="61" t="s">
        <v>5</v>
      </c>
    </row>
    <row r="1821" spans="1:5" x14ac:dyDescent="0.25">
      <c r="A1821" s="61" t="s">
        <v>106</v>
      </c>
      <c r="B1821" s="61" t="s">
        <v>44</v>
      </c>
      <c r="C1821" s="60">
        <v>37232.615365400001</v>
      </c>
      <c r="D1821" s="61" t="s">
        <v>106</v>
      </c>
      <c r="E1821" s="61" t="s">
        <v>14</v>
      </c>
    </row>
    <row r="1822" spans="1:5" x14ac:dyDescent="0.25">
      <c r="A1822" s="61" t="s">
        <v>106</v>
      </c>
      <c r="B1822" s="61" t="s">
        <v>41</v>
      </c>
      <c r="C1822" s="60">
        <v>37221.299477</v>
      </c>
      <c r="D1822" s="61" t="s">
        <v>107</v>
      </c>
      <c r="E1822" s="61" t="s">
        <v>4</v>
      </c>
    </row>
    <row r="1823" spans="1:5" x14ac:dyDescent="0.25">
      <c r="A1823" s="61" t="s">
        <v>106</v>
      </c>
      <c r="B1823" s="61" t="s">
        <v>42</v>
      </c>
      <c r="C1823" s="60">
        <v>37041.5330245</v>
      </c>
      <c r="D1823" s="61" t="s">
        <v>106</v>
      </c>
      <c r="E1823" s="61" t="s">
        <v>14</v>
      </c>
    </row>
    <row r="1824" spans="1:5" x14ac:dyDescent="0.25">
      <c r="A1824" s="61" t="s">
        <v>106</v>
      </c>
      <c r="B1824" s="61" t="s">
        <v>39</v>
      </c>
      <c r="C1824" s="60">
        <v>36982.918581600003</v>
      </c>
      <c r="D1824" s="61" t="s">
        <v>107</v>
      </c>
      <c r="E1824" s="61" t="s">
        <v>5</v>
      </c>
    </row>
    <row r="1825" spans="1:5" x14ac:dyDescent="0.25">
      <c r="A1825" s="61" t="s">
        <v>106</v>
      </c>
      <c r="B1825" s="61" t="s">
        <v>39</v>
      </c>
      <c r="C1825" s="60">
        <v>36969.344967099998</v>
      </c>
      <c r="D1825" s="61" t="s">
        <v>107</v>
      </c>
      <c r="E1825" s="61" t="s">
        <v>5</v>
      </c>
    </row>
    <row r="1826" spans="1:5" x14ac:dyDescent="0.25">
      <c r="A1826" s="61" t="s">
        <v>106</v>
      </c>
      <c r="B1826" s="61" t="s">
        <v>44</v>
      </c>
      <c r="C1826" s="60">
        <v>36950.495176500001</v>
      </c>
      <c r="D1826" s="61" t="s">
        <v>107</v>
      </c>
      <c r="E1826" s="61" t="s">
        <v>4</v>
      </c>
    </row>
    <row r="1827" spans="1:5" x14ac:dyDescent="0.25">
      <c r="A1827" s="61" t="s">
        <v>106</v>
      </c>
      <c r="B1827" s="61" t="s">
        <v>41</v>
      </c>
      <c r="C1827" s="60">
        <v>36939.822695800001</v>
      </c>
      <c r="D1827" s="61" t="s">
        <v>107</v>
      </c>
      <c r="E1827" s="61" t="s">
        <v>4</v>
      </c>
    </row>
    <row r="1828" spans="1:5" x14ac:dyDescent="0.25">
      <c r="A1828" s="61" t="s">
        <v>106</v>
      </c>
      <c r="B1828" s="61" t="s">
        <v>40</v>
      </c>
      <c r="C1828" s="60">
        <v>36751.570575099999</v>
      </c>
      <c r="D1828" s="61" t="s">
        <v>107</v>
      </c>
      <c r="E1828" s="61" t="s">
        <v>4</v>
      </c>
    </row>
    <row r="1829" spans="1:5" x14ac:dyDescent="0.25">
      <c r="A1829" s="61" t="s">
        <v>106</v>
      </c>
      <c r="B1829" s="61" t="s">
        <v>41</v>
      </c>
      <c r="C1829" s="60">
        <v>36751.223170899997</v>
      </c>
      <c r="D1829" s="61" t="s">
        <v>107</v>
      </c>
      <c r="E1829" s="61" t="s">
        <v>6</v>
      </c>
    </row>
    <row r="1830" spans="1:5" x14ac:dyDescent="0.25">
      <c r="A1830" s="61" t="s">
        <v>106</v>
      </c>
      <c r="B1830" s="61" t="s">
        <v>41</v>
      </c>
      <c r="C1830" s="60">
        <v>36608.998829099997</v>
      </c>
      <c r="D1830" s="61" t="s">
        <v>107</v>
      </c>
      <c r="E1830" s="61" t="s">
        <v>5</v>
      </c>
    </row>
    <row r="1831" spans="1:5" x14ac:dyDescent="0.25">
      <c r="A1831" s="61" t="s">
        <v>106</v>
      </c>
      <c r="B1831" s="61" t="s">
        <v>44</v>
      </c>
      <c r="C1831" s="60">
        <v>36580.383773299996</v>
      </c>
      <c r="D1831" s="61" t="s">
        <v>107</v>
      </c>
      <c r="E1831" s="61" t="s">
        <v>14</v>
      </c>
    </row>
    <row r="1832" spans="1:5" x14ac:dyDescent="0.25">
      <c r="A1832" s="61" t="s">
        <v>106</v>
      </c>
      <c r="B1832" s="61" t="s">
        <v>47</v>
      </c>
      <c r="C1832" s="60">
        <v>36571.854751899999</v>
      </c>
      <c r="D1832" s="61" t="s">
        <v>106</v>
      </c>
      <c r="E1832" s="61" t="s">
        <v>6</v>
      </c>
    </row>
    <row r="1833" spans="1:5" x14ac:dyDescent="0.25">
      <c r="A1833" s="61" t="s">
        <v>106</v>
      </c>
      <c r="B1833" s="61" t="s">
        <v>41</v>
      </c>
      <c r="C1833" s="60">
        <v>36385.088998200001</v>
      </c>
      <c r="D1833" s="61" t="s">
        <v>107</v>
      </c>
      <c r="E1833" s="61" t="s">
        <v>4</v>
      </c>
    </row>
    <row r="1834" spans="1:5" x14ac:dyDescent="0.25">
      <c r="A1834" s="61" t="s">
        <v>106</v>
      </c>
      <c r="B1834" s="61" t="s">
        <v>44</v>
      </c>
      <c r="C1834" s="60">
        <v>36370.1515545</v>
      </c>
      <c r="D1834" s="61" t="s">
        <v>107</v>
      </c>
      <c r="E1834" s="61" t="s">
        <v>4</v>
      </c>
    </row>
    <row r="1835" spans="1:5" x14ac:dyDescent="0.25">
      <c r="A1835" s="61" t="s">
        <v>106</v>
      </c>
      <c r="B1835" s="61" t="s">
        <v>41</v>
      </c>
      <c r="C1835" s="60">
        <v>36289.529839900002</v>
      </c>
      <c r="D1835" s="61" t="s">
        <v>107</v>
      </c>
      <c r="E1835" s="61" t="s">
        <v>14</v>
      </c>
    </row>
    <row r="1836" spans="1:5" x14ac:dyDescent="0.25">
      <c r="A1836" s="61" t="s">
        <v>106</v>
      </c>
      <c r="B1836" s="61" t="s">
        <v>42</v>
      </c>
      <c r="C1836" s="60">
        <v>36244.316943500002</v>
      </c>
      <c r="D1836" s="61" t="s">
        <v>107</v>
      </c>
      <c r="E1836" s="61" t="s">
        <v>14</v>
      </c>
    </row>
    <row r="1837" spans="1:5" x14ac:dyDescent="0.25">
      <c r="A1837" s="61" t="s">
        <v>106</v>
      </c>
      <c r="B1837" s="61" t="s">
        <v>44</v>
      </c>
      <c r="C1837" s="60">
        <v>36225.564751799997</v>
      </c>
      <c r="D1837" s="61" t="s">
        <v>107</v>
      </c>
      <c r="E1837" s="61" t="s">
        <v>5</v>
      </c>
    </row>
    <row r="1838" spans="1:5" x14ac:dyDescent="0.25">
      <c r="A1838" s="61" t="s">
        <v>106</v>
      </c>
      <c r="B1838" s="61" t="s">
        <v>44</v>
      </c>
      <c r="C1838" s="60">
        <v>36217.572818799999</v>
      </c>
      <c r="D1838" s="61" t="s">
        <v>107</v>
      </c>
      <c r="E1838" s="61" t="s">
        <v>14</v>
      </c>
    </row>
    <row r="1839" spans="1:5" x14ac:dyDescent="0.25">
      <c r="A1839" s="61" t="s">
        <v>106</v>
      </c>
      <c r="B1839" s="61" t="s">
        <v>44</v>
      </c>
      <c r="C1839" s="60">
        <v>36190.420132699997</v>
      </c>
      <c r="D1839" s="61" t="s">
        <v>107</v>
      </c>
      <c r="E1839" s="61" t="s">
        <v>14</v>
      </c>
    </row>
    <row r="1840" spans="1:5" x14ac:dyDescent="0.25">
      <c r="A1840" s="61" t="s">
        <v>106</v>
      </c>
      <c r="B1840" s="61" t="s">
        <v>44</v>
      </c>
      <c r="C1840" s="60">
        <v>36161.472128300004</v>
      </c>
      <c r="D1840" s="61" t="s">
        <v>107</v>
      </c>
      <c r="E1840" s="61" t="s">
        <v>5</v>
      </c>
    </row>
    <row r="1841" spans="1:5" x14ac:dyDescent="0.25">
      <c r="A1841" s="61" t="s">
        <v>106</v>
      </c>
      <c r="B1841" s="61" t="s">
        <v>46</v>
      </c>
      <c r="C1841" s="60">
        <v>35843.265568800001</v>
      </c>
      <c r="D1841" s="61" t="s">
        <v>107</v>
      </c>
      <c r="E1841" s="61" t="s">
        <v>0</v>
      </c>
    </row>
    <row r="1842" spans="1:5" x14ac:dyDescent="0.25">
      <c r="A1842" s="61" t="s">
        <v>106</v>
      </c>
      <c r="B1842" s="61" t="s">
        <v>47</v>
      </c>
      <c r="C1842" s="60">
        <v>35759.254738199998</v>
      </c>
      <c r="D1842" s="61" t="s">
        <v>106</v>
      </c>
      <c r="E1842" s="61" t="s">
        <v>2</v>
      </c>
    </row>
    <row r="1843" spans="1:5" x14ac:dyDescent="0.25">
      <c r="A1843" s="61" t="s">
        <v>106</v>
      </c>
      <c r="B1843" s="61" t="s">
        <v>41</v>
      </c>
      <c r="C1843" s="60">
        <v>35603.851807699997</v>
      </c>
      <c r="D1843" s="61" t="s">
        <v>107</v>
      </c>
      <c r="E1843" s="61" t="s">
        <v>14</v>
      </c>
    </row>
    <row r="1844" spans="1:5" x14ac:dyDescent="0.25">
      <c r="A1844" s="61" t="s">
        <v>106</v>
      </c>
      <c r="B1844" s="61" t="s">
        <v>40</v>
      </c>
      <c r="C1844" s="60">
        <v>35425.347349299998</v>
      </c>
      <c r="D1844" s="61" t="s">
        <v>107</v>
      </c>
      <c r="E1844" s="61" t="s">
        <v>4</v>
      </c>
    </row>
    <row r="1845" spans="1:5" x14ac:dyDescent="0.25">
      <c r="A1845" s="61" t="s">
        <v>106</v>
      </c>
      <c r="B1845" s="61" t="s">
        <v>39</v>
      </c>
      <c r="C1845" s="60">
        <v>35104.187216600003</v>
      </c>
      <c r="D1845" s="61" t="s">
        <v>107</v>
      </c>
      <c r="E1845" s="61" t="s">
        <v>5</v>
      </c>
    </row>
    <row r="1846" spans="1:5" x14ac:dyDescent="0.25">
      <c r="A1846" s="61" t="s">
        <v>106</v>
      </c>
      <c r="B1846" s="61" t="s">
        <v>41</v>
      </c>
      <c r="C1846" s="60">
        <v>35013.792406400004</v>
      </c>
      <c r="D1846" s="61" t="s">
        <v>107</v>
      </c>
      <c r="E1846" s="61" t="s">
        <v>4</v>
      </c>
    </row>
    <row r="1847" spans="1:5" x14ac:dyDescent="0.25">
      <c r="A1847" s="61" t="s">
        <v>106</v>
      </c>
      <c r="B1847" s="61" t="s">
        <v>44</v>
      </c>
      <c r="C1847" s="60">
        <v>34994.210189600002</v>
      </c>
      <c r="D1847" s="61" t="s">
        <v>106</v>
      </c>
      <c r="E1847" s="61" t="s">
        <v>10</v>
      </c>
    </row>
    <row r="1848" spans="1:5" x14ac:dyDescent="0.25">
      <c r="A1848" s="61" t="s">
        <v>106</v>
      </c>
      <c r="B1848" s="61" t="s">
        <v>41</v>
      </c>
      <c r="C1848" s="60">
        <v>34945.285308400002</v>
      </c>
      <c r="D1848" s="61" t="s">
        <v>107</v>
      </c>
      <c r="E1848" s="61" t="s">
        <v>14</v>
      </c>
    </row>
    <row r="1849" spans="1:5" x14ac:dyDescent="0.25">
      <c r="A1849" s="61" t="s">
        <v>106</v>
      </c>
      <c r="B1849" s="61" t="s">
        <v>40</v>
      </c>
      <c r="C1849" s="60">
        <v>34761.365727900004</v>
      </c>
      <c r="D1849" s="61" t="s">
        <v>107</v>
      </c>
      <c r="E1849" s="61" t="s">
        <v>14</v>
      </c>
    </row>
    <row r="1850" spans="1:5" x14ac:dyDescent="0.25">
      <c r="A1850" s="61" t="s">
        <v>106</v>
      </c>
      <c r="B1850" s="61" t="s">
        <v>41</v>
      </c>
      <c r="C1850" s="60">
        <v>34637.437790000004</v>
      </c>
      <c r="D1850" s="61" t="s">
        <v>107</v>
      </c>
      <c r="E1850" s="61" t="s">
        <v>4</v>
      </c>
    </row>
    <row r="1851" spans="1:5" x14ac:dyDescent="0.25">
      <c r="A1851" s="61" t="s">
        <v>106</v>
      </c>
      <c r="B1851" s="61" t="s">
        <v>40</v>
      </c>
      <c r="C1851" s="60">
        <v>34573.925061000002</v>
      </c>
      <c r="D1851" s="61" t="s">
        <v>107</v>
      </c>
      <c r="E1851" s="61" t="s">
        <v>4</v>
      </c>
    </row>
    <row r="1852" spans="1:5" x14ac:dyDescent="0.25">
      <c r="A1852" s="61" t="s">
        <v>106</v>
      </c>
      <c r="B1852" s="61" t="s">
        <v>39</v>
      </c>
      <c r="C1852" s="60">
        <v>34446.370459199999</v>
      </c>
      <c r="D1852" s="61" t="s">
        <v>107</v>
      </c>
      <c r="E1852" s="61" t="s">
        <v>5</v>
      </c>
    </row>
    <row r="1853" spans="1:5" x14ac:dyDescent="0.25">
      <c r="A1853" s="61" t="s">
        <v>106</v>
      </c>
      <c r="B1853" s="61" t="s">
        <v>40</v>
      </c>
      <c r="C1853" s="60">
        <v>34267.826809500002</v>
      </c>
      <c r="D1853" s="61" t="s">
        <v>107</v>
      </c>
      <c r="E1853" s="61" t="s">
        <v>4</v>
      </c>
    </row>
    <row r="1854" spans="1:5" x14ac:dyDescent="0.25">
      <c r="A1854" s="61" t="s">
        <v>106</v>
      </c>
      <c r="B1854" s="61" t="s">
        <v>41</v>
      </c>
      <c r="C1854" s="60">
        <v>34247.493373999998</v>
      </c>
      <c r="D1854" s="61" t="s">
        <v>107</v>
      </c>
      <c r="E1854" s="61" t="s">
        <v>4</v>
      </c>
    </row>
    <row r="1855" spans="1:5" x14ac:dyDescent="0.25">
      <c r="A1855" s="61" t="s">
        <v>106</v>
      </c>
      <c r="B1855" s="61" t="s">
        <v>40</v>
      </c>
      <c r="C1855" s="60">
        <v>34185.618033799998</v>
      </c>
      <c r="D1855" s="61" t="s">
        <v>106</v>
      </c>
      <c r="E1855" s="61" t="s">
        <v>10</v>
      </c>
    </row>
    <row r="1856" spans="1:5" x14ac:dyDescent="0.25">
      <c r="A1856" s="61" t="s">
        <v>106</v>
      </c>
      <c r="B1856" s="61" t="s">
        <v>44</v>
      </c>
      <c r="C1856" s="60">
        <v>34078.779899300003</v>
      </c>
      <c r="D1856" s="61" t="s">
        <v>107</v>
      </c>
      <c r="E1856" s="61" t="s">
        <v>14</v>
      </c>
    </row>
    <row r="1857" spans="1:5" x14ac:dyDescent="0.25">
      <c r="A1857" s="61" t="s">
        <v>106</v>
      </c>
      <c r="B1857" s="61" t="s">
        <v>42</v>
      </c>
      <c r="C1857" s="60">
        <v>34059.393640599999</v>
      </c>
      <c r="D1857" s="61" t="s">
        <v>107</v>
      </c>
      <c r="E1857" s="61" t="s">
        <v>4</v>
      </c>
    </row>
    <row r="1858" spans="1:5" x14ac:dyDescent="0.25">
      <c r="A1858" s="61" t="s">
        <v>106</v>
      </c>
      <c r="B1858" s="61" t="s">
        <v>41</v>
      </c>
      <c r="C1858" s="60">
        <v>34040.661807500001</v>
      </c>
      <c r="D1858" s="61" t="s">
        <v>107</v>
      </c>
      <c r="E1858" s="61" t="s">
        <v>5</v>
      </c>
    </row>
    <row r="1859" spans="1:5" x14ac:dyDescent="0.25">
      <c r="A1859" s="61" t="s">
        <v>106</v>
      </c>
      <c r="B1859" s="61" t="s">
        <v>44</v>
      </c>
      <c r="C1859" s="60">
        <v>34013.5317622</v>
      </c>
      <c r="D1859" s="61" t="s">
        <v>107</v>
      </c>
      <c r="E1859" s="61" t="s">
        <v>4</v>
      </c>
    </row>
    <row r="1860" spans="1:5" x14ac:dyDescent="0.25">
      <c r="A1860" s="61" t="s">
        <v>106</v>
      </c>
      <c r="B1860" s="61" t="s">
        <v>39</v>
      </c>
      <c r="C1860" s="60">
        <v>33878.280699100003</v>
      </c>
      <c r="D1860" s="61" t="s">
        <v>107</v>
      </c>
      <c r="E1860" s="61" t="s">
        <v>5</v>
      </c>
    </row>
    <row r="1861" spans="1:5" x14ac:dyDescent="0.25">
      <c r="A1861" s="61" t="s">
        <v>106</v>
      </c>
      <c r="B1861" s="61" t="s">
        <v>44</v>
      </c>
      <c r="C1861" s="60">
        <v>33814.281505699997</v>
      </c>
      <c r="D1861" s="61" t="s">
        <v>106</v>
      </c>
      <c r="E1861" s="61" t="s">
        <v>10</v>
      </c>
    </row>
    <row r="1862" spans="1:5" x14ac:dyDescent="0.25">
      <c r="A1862" s="61" t="s">
        <v>106</v>
      </c>
      <c r="B1862" s="61" t="s">
        <v>44</v>
      </c>
      <c r="C1862" s="60">
        <v>33718.564290000002</v>
      </c>
      <c r="D1862" s="61" t="s">
        <v>107</v>
      </c>
      <c r="E1862" s="61" t="s">
        <v>14</v>
      </c>
    </row>
    <row r="1863" spans="1:5" x14ac:dyDescent="0.25">
      <c r="A1863" s="61" t="s">
        <v>106</v>
      </c>
      <c r="B1863" s="61" t="s">
        <v>40</v>
      </c>
      <c r="C1863" s="60">
        <v>33530.136279799997</v>
      </c>
      <c r="D1863" s="61" t="s">
        <v>107</v>
      </c>
      <c r="E1863" s="61" t="s">
        <v>7</v>
      </c>
    </row>
    <row r="1864" spans="1:5" x14ac:dyDescent="0.25">
      <c r="A1864" s="61" t="s">
        <v>106</v>
      </c>
      <c r="B1864" s="61" t="s">
        <v>41</v>
      </c>
      <c r="C1864" s="60">
        <v>33472.1860763</v>
      </c>
      <c r="D1864" s="61" t="s">
        <v>107</v>
      </c>
      <c r="E1864" s="61" t="s">
        <v>5</v>
      </c>
    </row>
    <row r="1865" spans="1:5" x14ac:dyDescent="0.25">
      <c r="A1865" s="61" t="s">
        <v>106</v>
      </c>
      <c r="B1865" s="61" t="s">
        <v>44</v>
      </c>
      <c r="C1865" s="60">
        <v>33460.828433499999</v>
      </c>
      <c r="D1865" s="61" t="s">
        <v>107</v>
      </c>
      <c r="E1865" s="61" t="s">
        <v>4</v>
      </c>
    </row>
    <row r="1866" spans="1:5" x14ac:dyDescent="0.25">
      <c r="A1866" s="61" t="s">
        <v>106</v>
      </c>
      <c r="B1866" s="61" t="s">
        <v>47</v>
      </c>
      <c r="C1866" s="60">
        <v>33389.358078600002</v>
      </c>
      <c r="D1866" s="61" t="s">
        <v>106</v>
      </c>
      <c r="E1866" s="61" t="s">
        <v>9</v>
      </c>
    </row>
    <row r="1867" spans="1:5" x14ac:dyDescent="0.25">
      <c r="A1867" s="61" t="s">
        <v>106</v>
      </c>
      <c r="B1867" s="61" t="s">
        <v>44</v>
      </c>
      <c r="C1867" s="60">
        <v>32759.268435800001</v>
      </c>
      <c r="D1867" s="61" t="s">
        <v>107</v>
      </c>
      <c r="E1867" s="61" t="s">
        <v>14</v>
      </c>
    </row>
    <row r="1868" spans="1:5" x14ac:dyDescent="0.25">
      <c r="A1868" s="61" t="s">
        <v>106</v>
      </c>
      <c r="B1868" s="61" t="s">
        <v>47</v>
      </c>
      <c r="C1868" s="60">
        <v>32693.225713899999</v>
      </c>
      <c r="D1868" s="61" t="s">
        <v>107</v>
      </c>
      <c r="E1868" s="61" t="s">
        <v>1</v>
      </c>
    </row>
    <row r="1869" spans="1:5" x14ac:dyDescent="0.25">
      <c r="A1869" s="61" t="s">
        <v>106</v>
      </c>
      <c r="B1869" s="61" t="s">
        <v>47</v>
      </c>
      <c r="C1869" s="60">
        <v>32630.473822700002</v>
      </c>
      <c r="D1869" s="61" t="s">
        <v>107</v>
      </c>
      <c r="E1869" s="61" t="s">
        <v>4</v>
      </c>
    </row>
    <row r="1870" spans="1:5" x14ac:dyDescent="0.25">
      <c r="A1870" s="61" t="s">
        <v>106</v>
      </c>
      <c r="B1870" s="61" t="s">
        <v>45</v>
      </c>
      <c r="C1870" s="60">
        <v>32574.659427300001</v>
      </c>
      <c r="D1870" s="61" t="s">
        <v>106</v>
      </c>
      <c r="E1870" s="61" t="s">
        <v>5</v>
      </c>
    </row>
    <row r="1871" spans="1:5" x14ac:dyDescent="0.25">
      <c r="A1871" s="61" t="s">
        <v>106</v>
      </c>
      <c r="B1871" s="61" t="s">
        <v>40</v>
      </c>
      <c r="C1871" s="60">
        <v>32263.4071444</v>
      </c>
      <c r="D1871" s="61" t="s">
        <v>107</v>
      </c>
      <c r="E1871" s="61" t="s">
        <v>5</v>
      </c>
    </row>
    <row r="1872" spans="1:5" x14ac:dyDescent="0.25">
      <c r="A1872" s="61" t="s">
        <v>106</v>
      </c>
      <c r="B1872" s="61" t="s">
        <v>44</v>
      </c>
      <c r="C1872" s="60">
        <v>32202.790495500001</v>
      </c>
      <c r="D1872" s="61" t="s">
        <v>107</v>
      </c>
      <c r="E1872" s="61" t="s">
        <v>4</v>
      </c>
    </row>
    <row r="1873" spans="1:5" x14ac:dyDescent="0.25">
      <c r="A1873" s="61" t="s">
        <v>106</v>
      </c>
      <c r="B1873" s="61" t="s">
        <v>47</v>
      </c>
      <c r="C1873" s="60">
        <v>32033.307171199998</v>
      </c>
      <c r="D1873" s="61" t="s">
        <v>106</v>
      </c>
      <c r="E1873" s="61" t="s">
        <v>2</v>
      </c>
    </row>
    <row r="1874" spans="1:5" x14ac:dyDescent="0.25">
      <c r="A1874" s="61" t="s">
        <v>106</v>
      </c>
      <c r="B1874" s="61" t="s">
        <v>42</v>
      </c>
      <c r="C1874" s="60">
        <v>32017.594107100002</v>
      </c>
      <c r="D1874" s="61" t="s">
        <v>107</v>
      </c>
      <c r="E1874" s="61" t="s">
        <v>4</v>
      </c>
    </row>
    <row r="1875" spans="1:5" x14ac:dyDescent="0.25">
      <c r="A1875" s="61" t="s">
        <v>106</v>
      </c>
      <c r="B1875" s="61" t="s">
        <v>41</v>
      </c>
      <c r="C1875" s="60">
        <v>31751.871827200001</v>
      </c>
      <c r="D1875" s="61" t="s">
        <v>107</v>
      </c>
      <c r="E1875" s="61" t="s">
        <v>4</v>
      </c>
    </row>
    <row r="1876" spans="1:5" x14ac:dyDescent="0.25">
      <c r="A1876" s="61" t="s">
        <v>106</v>
      </c>
      <c r="B1876" s="61" t="s">
        <v>40</v>
      </c>
      <c r="C1876" s="60">
        <v>31712.979192300001</v>
      </c>
      <c r="D1876" s="61" t="s">
        <v>107</v>
      </c>
      <c r="E1876" s="61" t="s">
        <v>5</v>
      </c>
    </row>
    <row r="1877" spans="1:5" x14ac:dyDescent="0.25">
      <c r="A1877" s="61" t="s">
        <v>106</v>
      </c>
      <c r="B1877" s="61" t="s">
        <v>41</v>
      </c>
      <c r="C1877" s="60">
        <v>31678.2092629</v>
      </c>
      <c r="D1877" s="61" t="s">
        <v>107</v>
      </c>
      <c r="E1877" s="61" t="s">
        <v>5</v>
      </c>
    </row>
    <row r="1878" spans="1:5" x14ac:dyDescent="0.25">
      <c r="A1878" s="61" t="s">
        <v>106</v>
      </c>
      <c r="B1878" s="61" t="s">
        <v>42</v>
      </c>
      <c r="C1878" s="60">
        <v>31670.453069700001</v>
      </c>
      <c r="D1878" s="61" t="s">
        <v>106</v>
      </c>
      <c r="E1878" s="61" t="s">
        <v>14</v>
      </c>
    </row>
    <row r="1879" spans="1:5" x14ac:dyDescent="0.25">
      <c r="A1879" s="61" t="s">
        <v>106</v>
      </c>
      <c r="B1879" s="61" t="s">
        <v>41</v>
      </c>
      <c r="C1879" s="60">
        <v>31455.8273319</v>
      </c>
      <c r="D1879" s="61" t="s">
        <v>107</v>
      </c>
      <c r="E1879" s="61" t="s">
        <v>15</v>
      </c>
    </row>
    <row r="1880" spans="1:5" x14ac:dyDescent="0.25">
      <c r="A1880" s="61" t="s">
        <v>106</v>
      </c>
      <c r="B1880" s="61" t="s">
        <v>42</v>
      </c>
      <c r="C1880" s="60">
        <v>31328.118705299999</v>
      </c>
      <c r="D1880" s="61" t="s">
        <v>107</v>
      </c>
      <c r="E1880" s="61" t="s">
        <v>4</v>
      </c>
    </row>
    <row r="1881" spans="1:5" x14ac:dyDescent="0.25">
      <c r="A1881" s="61" t="s">
        <v>106</v>
      </c>
      <c r="B1881" s="61" t="s">
        <v>45</v>
      </c>
      <c r="C1881" s="60">
        <v>31298.195864599998</v>
      </c>
      <c r="D1881" s="61" t="s">
        <v>107</v>
      </c>
      <c r="E1881" s="61" t="s">
        <v>4</v>
      </c>
    </row>
    <row r="1882" spans="1:5" x14ac:dyDescent="0.25">
      <c r="A1882" s="61" t="s">
        <v>106</v>
      </c>
      <c r="B1882" s="61" t="s">
        <v>41</v>
      </c>
      <c r="C1882" s="60">
        <v>31135.440406900001</v>
      </c>
      <c r="D1882" s="61" t="s">
        <v>107</v>
      </c>
      <c r="E1882" s="61" t="s">
        <v>4</v>
      </c>
    </row>
    <row r="1883" spans="1:5" x14ac:dyDescent="0.25">
      <c r="A1883" s="61" t="s">
        <v>106</v>
      </c>
      <c r="B1883" s="61" t="s">
        <v>41</v>
      </c>
      <c r="C1883" s="60">
        <v>31093.982330999999</v>
      </c>
      <c r="D1883" s="61" t="s">
        <v>107</v>
      </c>
      <c r="E1883" s="61" t="s">
        <v>4</v>
      </c>
    </row>
    <row r="1884" spans="1:5" x14ac:dyDescent="0.25">
      <c r="A1884" s="61" t="s">
        <v>106</v>
      </c>
      <c r="B1884" s="61" t="s">
        <v>44</v>
      </c>
      <c r="C1884" s="60">
        <v>31073.272941899999</v>
      </c>
      <c r="D1884" s="61" t="s">
        <v>107</v>
      </c>
      <c r="E1884" s="61" t="s">
        <v>14</v>
      </c>
    </row>
    <row r="1885" spans="1:5" x14ac:dyDescent="0.25">
      <c r="A1885" s="61" t="s">
        <v>106</v>
      </c>
      <c r="B1885" s="61" t="s">
        <v>43</v>
      </c>
      <c r="C1885" s="60">
        <v>31051.1027497</v>
      </c>
      <c r="D1885" s="61" t="s">
        <v>107</v>
      </c>
      <c r="E1885" s="61" t="s">
        <v>6</v>
      </c>
    </row>
    <row r="1886" spans="1:5" x14ac:dyDescent="0.25">
      <c r="A1886" s="61" t="s">
        <v>106</v>
      </c>
      <c r="B1886" s="61" t="s">
        <v>41</v>
      </c>
      <c r="C1886" s="60">
        <v>30981.7467751</v>
      </c>
      <c r="D1886" s="61" t="s">
        <v>107</v>
      </c>
      <c r="E1886" s="61" t="s">
        <v>4</v>
      </c>
    </row>
    <row r="1887" spans="1:5" x14ac:dyDescent="0.25">
      <c r="A1887" s="61" t="s">
        <v>106</v>
      </c>
      <c r="B1887" s="61" t="s">
        <v>39</v>
      </c>
      <c r="C1887" s="60">
        <v>30957.6146606</v>
      </c>
      <c r="D1887" s="61" t="s">
        <v>107</v>
      </c>
      <c r="E1887" s="61" t="s">
        <v>5</v>
      </c>
    </row>
    <row r="1888" spans="1:5" x14ac:dyDescent="0.25">
      <c r="A1888" s="61" t="s">
        <v>106</v>
      </c>
      <c r="B1888" s="61" t="s">
        <v>44</v>
      </c>
      <c r="C1888" s="60">
        <v>30832.935957999998</v>
      </c>
      <c r="D1888" s="61" t="s">
        <v>106</v>
      </c>
      <c r="E1888" s="61" t="s">
        <v>14</v>
      </c>
    </row>
    <row r="1889" spans="1:5" x14ac:dyDescent="0.25">
      <c r="A1889" s="61" t="s">
        <v>106</v>
      </c>
      <c r="B1889" s="61" t="s">
        <v>44</v>
      </c>
      <c r="C1889" s="60">
        <v>30753.147977500001</v>
      </c>
      <c r="D1889" s="61" t="s">
        <v>106</v>
      </c>
      <c r="E1889" s="61" t="s">
        <v>14</v>
      </c>
    </row>
    <row r="1890" spans="1:5" x14ac:dyDescent="0.25">
      <c r="A1890" s="61" t="s">
        <v>106</v>
      </c>
      <c r="B1890" s="61" t="s">
        <v>40</v>
      </c>
      <c r="C1890" s="60">
        <v>30731.3061533</v>
      </c>
      <c r="D1890" s="61" t="s">
        <v>107</v>
      </c>
      <c r="E1890" s="61" t="s">
        <v>14</v>
      </c>
    </row>
    <row r="1891" spans="1:5" x14ac:dyDescent="0.25">
      <c r="A1891" s="61" t="s">
        <v>106</v>
      </c>
      <c r="B1891" s="61" t="s">
        <v>39</v>
      </c>
      <c r="C1891" s="60">
        <v>30620.035337400001</v>
      </c>
      <c r="D1891" s="61" t="s">
        <v>107</v>
      </c>
      <c r="E1891" s="61" t="s">
        <v>5</v>
      </c>
    </row>
    <row r="1892" spans="1:5" x14ac:dyDescent="0.25">
      <c r="A1892" s="61" t="s">
        <v>106</v>
      </c>
      <c r="B1892" s="61" t="s">
        <v>41</v>
      </c>
      <c r="C1892" s="60">
        <v>30517.5470446</v>
      </c>
      <c r="D1892" s="61" t="s">
        <v>107</v>
      </c>
      <c r="E1892" s="61" t="s">
        <v>4</v>
      </c>
    </row>
    <row r="1893" spans="1:5" x14ac:dyDescent="0.25">
      <c r="A1893" s="61" t="s">
        <v>106</v>
      </c>
      <c r="B1893" s="61" t="s">
        <v>40</v>
      </c>
      <c r="C1893" s="60">
        <v>30501.015847999999</v>
      </c>
      <c r="D1893" s="61" t="s">
        <v>107</v>
      </c>
      <c r="E1893" s="61" t="s">
        <v>14</v>
      </c>
    </row>
    <row r="1894" spans="1:5" x14ac:dyDescent="0.25">
      <c r="A1894" s="61" t="s">
        <v>106</v>
      </c>
      <c r="B1894" s="61" t="s">
        <v>39</v>
      </c>
      <c r="C1894" s="60">
        <v>30395.112946099998</v>
      </c>
      <c r="D1894" s="61" t="s">
        <v>107</v>
      </c>
      <c r="E1894" s="61" t="s">
        <v>14</v>
      </c>
    </row>
    <row r="1895" spans="1:5" x14ac:dyDescent="0.25">
      <c r="A1895" s="61" t="s">
        <v>106</v>
      </c>
      <c r="B1895" s="61" t="s">
        <v>39</v>
      </c>
      <c r="C1895" s="60">
        <v>30230.864352699999</v>
      </c>
      <c r="D1895" s="61" t="s">
        <v>107</v>
      </c>
      <c r="E1895" s="61" t="s">
        <v>5</v>
      </c>
    </row>
    <row r="1896" spans="1:5" x14ac:dyDescent="0.25">
      <c r="A1896" s="61" t="s">
        <v>106</v>
      </c>
      <c r="B1896" s="61" t="s">
        <v>44</v>
      </c>
      <c r="C1896" s="60">
        <v>30141.177049800001</v>
      </c>
      <c r="D1896" s="61" t="s">
        <v>107</v>
      </c>
      <c r="E1896" s="61" t="s">
        <v>14</v>
      </c>
    </row>
    <row r="1897" spans="1:5" x14ac:dyDescent="0.25">
      <c r="A1897" s="61" t="s">
        <v>106</v>
      </c>
      <c r="B1897" s="61" t="s">
        <v>41</v>
      </c>
      <c r="C1897" s="60">
        <v>29896.693916600001</v>
      </c>
      <c r="D1897" s="61" t="s">
        <v>107</v>
      </c>
      <c r="E1897" s="61" t="s">
        <v>15</v>
      </c>
    </row>
    <row r="1898" spans="1:5" x14ac:dyDescent="0.25">
      <c r="A1898" s="61" t="s">
        <v>106</v>
      </c>
      <c r="B1898" s="61" t="s">
        <v>41</v>
      </c>
      <c r="C1898" s="60">
        <v>29611.604614700002</v>
      </c>
      <c r="D1898" s="61" t="s">
        <v>107</v>
      </c>
      <c r="E1898" s="61" t="s">
        <v>4</v>
      </c>
    </row>
    <row r="1899" spans="1:5" x14ac:dyDescent="0.25">
      <c r="A1899" s="61" t="s">
        <v>106</v>
      </c>
      <c r="B1899" s="61" t="s">
        <v>39</v>
      </c>
      <c r="C1899" s="60">
        <v>29259.247027199999</v>
      </c>
      <c r="D1899" s="61" t="s">
        <v>107</v>
      </c>
      <c r="E1899" s="61" t="s">
        <v>5</v>
      </c>
    </row>
    <row r="1900" spans="1:5" x14ac:dyDescent="0.25">
      <c r="A1900" s="61" t="s">
        <v>106</v>
      </c>
      <c r="B1900" s="61" t="s">
        <v>44</v>
      </c>
      <c r="C1900" s="60">
        <v>29246.000902600001</v>
      </c>
      <c r="D1900" s="61" t="s">
        <v>107</v>
      </c>
      <c r="E1900" s="61" t="s">
        <v>14</v>
      </c>
    </row>
    <row r="1901" spans="1:5" x14ac:dyDescent="0.25">
      <c r="A1901" s="61" t="s">
        <v>106</v>
      </c>
      <c r="B1901" s="61" t="s">
        <v>44</v>
      </c>
      <c r="C1901" s="60">
        <v>29188.3509806</v>
      </c>
      <c r="D1901" s="61" t="s">
        <v>107</v>
      </c>
      <c r="E1901" s="61" t="s">
        <v>14</v>
      </c>
    </row>
    <row r="1902" spans="1:5" x14ac:dyDescent="0.25">
      <c r="A1902" s="61" t="s">
        <v>106</v>
      </c>
      <c r="B1902" s="61" t="s">
        <v>40</v>
      </c>
      <c r="C1902" s="60">
        <v>29113.6556795</v>
      </c>
      <c r="D1902" s="61" t="s">
        <v>107</v>
      </c>
      <c r="E1902" s="61" t="s">
        <v>4</v>
      </c>
    </row>
    <row r="1903" spans="1:5" x14ac:dyDescent="0.25">
      <c r="A1903" s="61" t="s">
        <v>106</v>
      </c>
      <c r="B1903" s="61" t="s">
        <v>41</v>
      </c>
      <c r="C1903" s="60">
        <v>28727.214400600002</v>
      </c>
      <c r="D1903" s="61" t="s">
        <v>107</v>
      </c>
      <c r="E1903" s="61" t="s">
        <v>4</v>
      </c>
    </row>
    <row r="1904" spans="1:5" x14ac:dyDescent="0.25">
      <c r="A1904" s="61" t="s">
        <v>106</v>
      </c>
      <c r="B1904" s="61" t="s">
        <v>44</v>
      </c>
      <c r="C1904" s="60">
        <v>28550.894312500001</v>
      </c>
      <c r="D1904" s="61" t="s">
        <v>107</v>
      </c>
      <c r="E1904" s="61" t="s">
        <v>14</v>
      </c>
    </row>
    <row r="1905" spans="1:5" x14ac:dyDescent="0.25">
      <c r="A1905" s="61" t="s">
        <v>106</v>
      </c>
      <c r="B1905" s="61" t="s">
        <v>44</v>
      </c>
      <c r="C1905" s="60">
        <v>28455.935735999999</v>
      </c>
      <c r="D1905" s="61" t="s">
        <v>107</v>
      </c>
      <c r="E1905" s="61" t="s">
        <v>4</v>
      </c>
    </row>
    <row r="1906" spans="1:5" x14ac:dyDescent="0.25">
      <c r="A1906" s="61" t="s">
        <v>106</v>
      </c>
      <c r="B1906" s="61" t="s">
        <v>45</v>
      </c>
      <c r="C1906" s="60">
        <v>28027.837693099998</v>
      </c>
      <c r="D1906" s="61" t="s">
        <v>106</v>
      </c>
      <c r="E1906" s="61" t="s">
        <v>11</v>
      </c>
    </row>
    <row r="1907" spans="1:5" x14ac:dyDescent="0.25">
      <c r="A1907" s="61" t="s">
        <v>106</v>
      </c>
      <c r="B1907" s="61" t="s">
        <v>41</v>
      </c>
      <c r="C1907" s="60">
        <v>27913.421554799999</v>
      </c>
      <c r="D1907" s="61" t="s">
        <v>107</v>
      </c>
      <c r="E1907" s="61" t="s">
        <v>4</v>
      </c>
    </row>
    <row r="1908" spans="1:5" x14ac:dyDescent="0.25">
      <c r="A1908" s="61" t="s">
        <v>106</v>
      </c>
      <c r="B1908" s="61" t="s">
        <v>40</v>
      </c>
      <c r="C1908" s="60">
        <v>27796.787509000002</v>
      </c>
      <c r="D1908" s="61" t="s">
        <v>107</v>
      </c>
      <c r="E1908" s="61" t="s">
        <v>10</v>
      </c>
    </row>
    <row r="1909" spans="1:5" x14ac:dyDescent="0.25">
      <c r="A1909" s="61" t="s">
        <v>106</v>
      </c>
      <c r="B1909" s="61" t="s">
        <v>47</v>
      </c>
      <c r="C1909" s="60">
        <v>27713.890048199999</v>
      </c>
      <c r="D1909" s="61" t="s">
        <v>106</v>
      </c>
      <c r="E1909" s="61" t="s">
        <v>10</v>
      </c>
    </row>
    <row r="1910" spans="1:5" x14ac:dyDescent="0.25">
      <c r="A1910" s="61" t="s">
        <v>106</v>
      </c>
      <c r="B1910" s="61" t="s">
        <v>40</v>
      </c>
      <c r="C1910" s="60">
        <v>27659.743619199999</v>
      </c>
      <c r="D1910" s="61" t="s">
        <v>107</v>
      </c>
      <c r="E1910" s="61" t="s">
        <v>5</v>
      </c>
    </row>
    <row r="1911" spans="1:5" x14ac:dyDescent="0.25">
      <c r="A1911" s="61" t="s">
        <v>106</v>
      </c>
      <c r="B1911" s="61" t="s">
        <v>45</v>
      </c>
      <c r="C1911" s="60">
        <v>27615.0145533</v>
      </c>
      <c r="D1911" s="61" t="s">
        <v>107</v>
      </c>
      <c r="E1911" s="61" t="s">
        <v>4</v>
      </c>
    </row>
    <row r="1912" spans="1:5" x14ac:dyDescent="0.25">
      <c r="A1912" s="61" t="s">
        <v>106</v>
      </c>
      <c r="B1912" s="61" t="s">
        <v>41</v>
      </c>
      <c r="C1912" s="60">
        <v>27459.329254699998</v>
      </c>
      <c r="D1912" s="61" t="s">
        <v>107</v>
      </c>
      <c r="E1912" s="61" t="s">
        <v>4</v>
      </c>
    </row>
    <row r="1913" spans="1:5" x14ac:dyDescent="0.25">
      <c r="A1913" s="61" t="s">
        <v>106</v>
      </c>
      <c r="B1913" s="61" t="s">
        <v>39</v>
      </c>
      <c r="C1913" s="60">
        <v>27322.721831899999</v>
      </c>
      <c r="D1913" s="61" t="s">
        <v>107</v>
      </c>
      <c r="E1913" s="61" t="s">
        <v>4</v>
      </c>
    </row>
    <row r="1914" spans="1:5" x14ac:dyDescent="0.25">
      <c r="A1914" s="61" t="s">
        <v>106</v>
      </c>
      <c r="B1914" s="61" t="s">
        <v>39</v>
      </c>
      <c r="C1914" s="60">
        <v>27240.662777400001</v>
      </c>
      <c r="D1914" s="61" t="s">
        <v>107</v>
      </c>
      <c r="E1914" s="61" t="s">
        <v>4</v>
      </c>
    </row>
    <row r="1915" spans="1:5" x14ac:dyDescent="0.25">
      <c r="A1915" s="61" t="s">
        <v>106</v>
      </c>
      <c r="B1915" s="61" t="s">
        <v>47</v>
      </c>
      <c r="C1915" s="60">
        <v>27185.038063399999</v>
      </c>
      <c r="D1915" s="61" t="s">
        <v>106</v>
      </c>
      <c r="E1915" s="61" t="s">
        <v>4</v>
      </c>
    </row>
    <row r="1916" spans="1:5" x14ac:dyDescent="0.25">
      <c r="A1916" s="61" t="s">
        <v>106</v>
      </c>
      <c r="B1916" s="61" t="s">
        <v>40</v>
      </c>
      <c r="C1916" s="60">
        <v>26955.322650300001</v>
      </c>
      <c r="D1916" s="61" t="s">
        <v>107</v>
      </c>
      <c r="E1916" s="61" t="s">
        <v>4</v>
      </c>
    </row>
    <row r="1917" spans="1:5" x14ac:dyDescent="0.25">
      <c r="A1917" s="61" t="s">
        <v>106</v>
      </c>
      <c r="B1917" s="61" t="s">
        <v>44</v>
      </c>
      <c r="C1917" s="60">
        <v>26835.115038799999</v>
      </c>
      <c r="D1917" s="61" t="s">
        <v>107</v>
      </c>
      <c r="E1917" s="61" t="s">
        <v>14</v>
      </c>
    </row>
    <row r="1918" spans="1:5" x14ac:dyDescent="0.25">
      <c r="A1918" s="61" t="s">
        <v>106</v>
      </c>
      <c r="B1918" s="61" t="s">
        <v>39</v>
      </c>
      <c r="C1918" s="60">
        <v>26832.552216200002</v>
      </c>
      <c r="D1918" s="61" t="s">
        <v>107</v>
      </c>
      <c r="E1918" s="61" t="s">
        <v>5</v>
      </c>
    </row>
    <row r="1919" spans="1:5" x14ac:dyDescent="0.25">
      <c r="A1919" s="61" t="s">
        <v>106</v>
      </c>
      <c r="B1919" s="61" t="s">
        <v>42</v>
      </c>
      <c r="C1919" s="60">
        <v>26789.157359600002</v>
      </c>
      <c r="D1919" s="61" t="s">
        <v>107</v>
      </c>
      <c r="E1919" s="61" t="s">
        <v>14</v>
      </c>
    </row>
    <row r="1920" spans="1:5" x14ac:dyDescent="0.25">
      <c r="A1920" s="61" t="s">
        <v>106</v>
      </c>
      <c r="B1920" s="61" t="s">
        <v>41</v>
      </c>
      <c r="C1920" s="60">
        <v>26719.828153999999</v>
      </c>
      <c r="D1920" s="61" t="s">
        <v>107</v>
      </c>
      <c r="E1920" s="61" t="s">
        <v>4</v>
      </c>
    </row>
    <row r="1921" spans="1:5" x14ac:dyDescent="0.25">
      <c r="A1921" s="61" t="s">
        <v>106</v>
      </c>
      <c r="B1921" s="61" t="s">
        <v>47</v>
      </c>
      <c r="C1921" s="60">
        <v>26623.592212299998</v>
      </c>
      <c r="D1921" s="61" t="s">
        <v>106</v>
      </c>
      <c r="E1921" s="61" t="s">
        <v>15</v>
      </c>
    </row>
    <row r="1922" spans="1:5" x14ac:dyDescent="0.25">
      <c r="A1922" s="61" t="s">
        <v>106</v>
      </c>
      <c r="B1922" s="61" t="s">
        <v>41</v>
      </c>
      <c r="C1922" s="60">
        <v>26511.8826878</v>
      </c>
      <c r="D1922" s="61" t="s">
        <v>107</v>
      </c>
      <c r="E1922" s="61" t="s">
        <v>5</v>
      </c>
    </row>
    <row r="1923" spans="1:5" x14ac:dyDescent="0.25">
      <c r="A1923" s="61" t="s">
        <v>106</v>
      </c>
      <c r="B1923" s="61" t="s">
        <v>41</v>
      </c>
      <c r="C1923" s="60">
        <v>26302.7835939</v>
      </c>
      <c r="D1923" s="61" t="s">
        <v>107</v>
      </c>
      <c r="E1923" s="61" t="s">
        <v>4</v>
      </c>
    </row>
    <row r="1924" spans="1:5" x14ac:dyDescent="0.25">
      <c r="A1924" s="61" t="s">
        <v>106</v>
      </c>
      <c r="B1924" s="61" t="s">
        <v>41</v>
      </c>
      <c r="C1924" s="60">
        <v>26270.3638813</v>
      </c>
      <c r="D1924" s="61" t="s">
        <v>107</v>
      </c>
      <c r="E1924" s="61" t="s">
        <v>4</v>
      </c>
    </row>
    <row r="1925" spans="1:5" x14ac:dyDescent="0.25">
      <c r="A1925" s="61" t="s">
        <v>106</v>
      </c>
      <c r="B1925" s="61" t="s">
        <v>39</v>
      </c>
      <c r="C1925" s="60">
        <v>25997.934433800001</v>
      </c>
      <c r="D1925" s="61" t="s">
        <v>107</v>
      </c>
      <c r="E1925" s="61" t="s">
        <v>4</v>
      </c>
    </row>
    <row r="1926" spans="1:5" x14ac:dyDescent="0.25">
      <c r="A1926" s="61" t="s">
        <v>106</v>
      </c>
      <c r="B1926" s="61" t="s">
        <v>40</v>
      </c>
      <c r="C1926" s="60">
        <v>25984.034186199999</v>
      </c>
      <c r="D1926" s="61" t="s">
        <v>107</v>
      </c>
      <c r="E1926" s="61" t="s">
        <v>4</v>
      </c>
    </row>
    <row r="1927" spans="1:5" x14ac:dyDescent="0.25">
      <c r="A1927" s="61" t="s">
        <v>106</v>
      </c>
      <c r="B1927" s="61" t="s">
        <v>47</v>
      </c>
      <c r="C1927" s="60">
        <v>25742.659882600001</v>
      </c>
      <c r="D1927" s="61" t="s">
        <v>107</v>
      </c>
      <c r="E1927" s="61" t="s">
        <v>9</v>
      </c>
    </row>
    <row r="1928" spans="1:5" x14ac:dyDescent="0.25">
      <c r="A1928" s="61" t="s">
        <v>106</v>
      </c>
      <c r="B1928" s="61" t="s">
        <v>44</v>
      </c>
      <c r="C1928" s="60">
        <v>25709.376227199999</v>
      </c>
      <c r="D1928" s="61" t="s">
        <v>107</v>
      </c>
      <c r="E1928" s="61" t="s">
        <v>14</v>
      </c>
    </row>
    <row r="1929" spans="1:5" x14ac:dyDescent="0.25">
      <c r="A1929" s="61" t="s">
        <v>106</v>
      </c>
      <c r="B1929" s="61" t="s">
        <v>44</v>
      </c>
      <c r="C1929" s="60">
        <v>25705.965746900001</v>
      </c>
      <c r="D1929" s="61" t="s">
        <v>107</v>
      </c>
      <c r="E1929" s="61" t="s">
        <v>4</v>
      </c>
    </row>
    <row r="1930" spans="1:5" x14ac:dyDescent="0.25">
      <c r="A1930" s="61" t="s">
        <v>106</v>
      </c>
      <c r="B1930" s="61" t="s">
        <v>44</v>
      </c>
      <c r="C1930" s="60">
        <v>25499.509293200001</v>
      </c>
      <c r="D1930" s="61" t="s">
        <v>107</v>
      </c>
      <c r="E1930" s="61" t="s">
        <v>10</v>
      </c>
    </row>
    <row r="1931" spans="1:5" x14ac:dyDescent="0.25">
      <c r="A1931" s="61" t="s">
        <v>106</v>
      </c>
      <c r="B1931" s="61" t="s">
        <v>40</v>
      </c>
      <c r="C1931" s="60">
        <v>25369.529089700001</v>
      </c>
      <c r="D1931" s="61" t="s">
        <v>107</v>
      </c>
      <c r="E1931" s="61" t="s">
        <v>7</v>
      </c>
    </row>
    <row r="1932" spans="1:5" x14ac:dyDescent="0.25">
      <c r="A1932" s="61" t="s">
        <v>106</v>
      </c>
      <c r="B1932" s="61" t="s">
        <v>42</v>
      </c>
      <c r="C1932" s="60">
        <v>25302.552483700001</v>
      </c>
      <c r="D1932" s="61" t="s">
        <v>107</v>
      </c>
      <c r="E1932" s="61" t="s">
        <v>12</v>
      </c>
    </row>
    <row r="1933" spans="1:5" x14ac:dyDescent="0.25">
      <c r="A1933" s="61" t="s">
        <v>106</v>
      </c>
      <c r="B1933" s="61" t="s">
        <v>41</v>
      </c>
      <c r="C1933" s="60">
        <v>25251.621220599998</v>
      </c>
      <c r="D1933" s="61" t="s">
        <v>107</v>
      </c>
      <c r="E1933" s="61" t="s">
        <v>4</v>
      </c>
    </row>
    <row r="1934" spans="1:5" x14ac:dyDescent="0.25">
      <c r="A1934" s="61" t="s">
        <v>106</v>
      </c>
      <c r="B1934" s="61" t="s">
        <v>44</v>
      </c>
      <c r="C1934" s="60">
        <v>25153.286340999999</v>
      </c>
      <c r="D1934" s="61" t="s">
        <v>107</v>
      </c>
      <c r="E1934" s="61" t="s">
        <v>14</v>
      </c>
    </row>
    <row r="1935" spans="1:5" x14ac:dyDescent="0.25">
      <c r="A1935" s="61" t="s">
        <v>106</v>
      </c>
      <c r="B1935" s="61" t="s">
        <v>41</v>
      </c>
      <c r="C1935" s="60">
        <v>25088.8430864</v>
      </c>
      <c r="D1935" s="61" t="s">
        <v>107</v>
      </c>
      <c r="E1935" s="61" t="s">
        <v>4</v>
      </c>
    </row>
    <row r="1936" spans="1:5" x14ac:dyDescent="0.25">
      <c r="A1936" s="61" t="s">
        <v>106</v>
      </c>
      <c r="B1936" s="61" t="s">
        <v>41</v>
      </c>
      <c r="C1936" s="60">
        <v>25082.477726100002</v>
      </c>
      <c r="D1936" s="61" t="s">
        <v>107</v>
      </c>
      <c r="E1936" s="61" t="s">
        <v>5</v>
      </c>
    </row>
    <row r="1937" spans="1:5" x14ac:dyDescent="0.25">
      <c r="A1937" s="61" t="s">
        <v>106</v>
      </c>
      <c r="B1937" s="61" t="s">
        <v>44</v>
      </c>
      <c r="C1937" s="60">
        <v>24872.422277500002</v>
      </c>
      <c r="D1937" s="61" t="s">
        <v>106</v>
      </c>
      <c r="E1937" s="61" t="s">
        <v>14</v>
      </c>
    </row>
    <row r="1938" spans="1:5" x14ac:dyDescent="0.25">
      <c r="A1938" s="61" t="s">
        <v>106</v>
      </c>
      <c r="B1938" s="61" t="s">
        <v>47</v>
      </c>
      <c r="C1938" s="60">
        <v>24736.453643500001</v>
      </c>
      <c r="D1938" s="61" t="s">
        <v>107</v>
      </c>
      <c r="E1938" s="61" t="s">
        <v>8</v>
      </c>
    </row>
    <row r="1939" spans="1:5" x14ac:dyDescent="0.25">
      <c r="A1939" s="61" t="s">
        <v>106</v>
      </c>
      <c r="B1939" s="61" t="s">
        <v>47</v>
      </c>
      <c r="C1939" s="60">
        <v>24729.421250799998</v>
      </c>
      <c r="D1939" s="61" t="s">
        <v>106</v>
      </c>
      <c r="E1939" s="61" t="s">
        <v>4</v>
      </c>
    </row>
    <row r="1940" spans="1:5" x14ac:dyDescent="0.25">
      <c r="A1940" s="61" t="s">
        <v>106</v>
      </c>
      <c r="B1940" s="61" t="s">
        <v>39</v>
      </c>
      <c r="C1940" s="60">
        <v>24702.858196000001</v>
      </c>
      <c r="D1940" s="61" t="s">
        <v>107</v>
      </c>
      <c r="E1940" s="61" t="s">
        <v>5</v>
      </c>
    </row>
    <row r="1941" spans="1:5" x14ac:dyDescent="0.25">
      <c r="A1941" s="61" t="s">
        <v>106</v>
      </c>
      <c r="B1941" s="61" t="s">
        <v>44</v>
      </c>
      <c r="C1941" s="60">
        <v>24692.1195744</v>
      </c>
      <c r="D1941" s="61" t="s">
        <v>107</v>
      </c>
      <c r="E1941" s="61" t="s">
        <v>4</v>
      </c>
    </row>
    <row r="1942" spans="1:5" x14ac:dyDescent="0.25">
      <c r="A1942" s="61" t="s">
        <v>106</v>
      </c>
      <c r="B1942" s="61" t="s">
        <v>40</v>
      </c>
      <c r="C1942" s="60">
        <v>24636.364268900001</v>
      </c>
      <c r="D1942" s="61" t="s">
        <v>107</v>
      </c>
      <c r="E1942" s="61" t="s">
        <v>5</v>
      </c>
    </row>
    <row r="1943" spans="1:5" x14ac:dyDescent="0.25">
      <c r="A1943" s="61" t="s">
        <v>106</v>
      </c>
      <c r="B1943" s="61" t="s">
        <v>41</v>
      </c>
      <c r="C1943" s="60">
        <v>24618.916216099999</v>
      </c>
      <c r="D1943" s="61" t="s">
        <v>107</v>
      </c>
      <c r="E1943" s="61" t="s">
        <v>4</v>
      </c>
    </row>
    <row r="1944" spans="1:5" x14ac:dyDescent="0.25">
      <c r="A1944" s="61" t="s">
        <v>106</v>
      </c>
      <c r="B1944" s="61" t="s">
        <v>40</v>
      </c>
      <c r="C1944" s="60">
        <v>24603.9580369</v>
      </c>
      <c r="D1944" s="61" t="s">
        <v>107</v>
      </c>
      <c r="E1944" s="61" t="s">
        <v>2</v>
      </c>
    </row>
    <row r="1945" spans="1:5" x14ac:dyDescent="0.25">
      <c r="A1945" s="61" t="s">
        <v>106</v>
      </c>
      <c r="B1945" s="61" t="s">
        <v>39</v>
      </c>
      <c r="C1945" s="60">
        <v>24486.413588200001</v>
      </c>
      <c r="D1945" s="61" t="s">
        <v>107</v>
      </c>
      <c r="E1945" s="61" t="s">
        <v>5</v>
      </c>
    </row>
    <row r="1946" spans="1:5" x14ac:dyDescent="0.25">
      <c r="A1946" s="61" t="s">
        <v>106</v>
      </c>
      <c r="B1946" s="61" t="s">
        <v>41</v>
      </c>
      <c r="C1946" s="60">
        <v>24476.988718199998</v>
      </c>
      <c r="D1946" s="61" t="s">
        <v>107</v>
      </c>
      <c r="E1946" s="61" t="s">
        <v>5</v>
      </c>
    </row>
    <row r="1947" spans="1:5" x14ac:dyDescent="0.25">
      <c r="A1947" s="61" t="s">
        <v>106</v>
      </c>
      <c r="B1947" s="61" t="s">
        <v>44</v>
      </c>
      <c r="C1947" s="60">
        <v>24386.963809699999</v>
      </c>
      <c r="D1947" s="61" t="s">
        <v>107</v>
      </c>
      <c r="E1947" s="61" t="s">
        <v>4</v>
      </c>
    </row>
    <row r="1948" spans="1:5" x14ac:dyDescent="0.25">
      <c r="A1948" s="61" t="s">
        <v>106</v>
      </c>
      <c r="B1948" s="61" t="s">
        <v>41</v>
      </c>
      <c r="C1948" s="60">
        <v>24363.200670300001</v>
      </c>
      <c r="D1948" s="61" t="s">
        <v>107</v>
      </c>
      <c r="E1948" s="61" t="s">
        <v>4</v>
      </c>
    </row>
    <row r="1949" spans="1:5" x14ac:dyDescent="0.25">
      <c r="A1949" s="61" t="s">
        <v>106</v>
      </c>
      <c r="B1949" s="61" t="s">
        <v>45</v>
      </c>
      <c r="C1949" s="60">
        <v>24338.049893700001</v>
      </c>
      <c r="D1949" s="61" t="s">
        <v>106</v>
      </c>
      <c r="E1949" s="61" t="s">
        <v>14</v>
      </c>
    </row>
    <row r="1950" spans="1:5" x14ac:dyDescent="0.25">
      <c r="A1950" s="61" t="s">
        <v>106</v>
      </c>
      <c r="B1950" s="61" t="s">
        <v>39</v>
      </c>
      <c r="C1950" s="60">
        <v>24336.146133599999</v>
      </c>
      <c r="D1950" s="61" t="s">
        <v>107</v>
      </c>
      <c r="E1950" s="61" t="s">
        <v>5</v>
      </c>
    </row>
    <row r="1951" spans="1:5" x14ac:dyDescent="0.25">
      <c r="A1951" s="61" t="s">
        <v>106</v>
      </c>
      <c r="B1951" s="61" t="s">
        <v>39</v>
      </c>
      <c r="C1951" s="60">
        <v>24144.977033800002</v>
      </c>
      <c r="D1951" s="61" t="s">
        <v>107</v>
      </c>
      <c r="E1951" s="61" t="s">
        <v>4</v>
      </c>
    </row>
    <row r="1952" spans="1:5" x14ac:dyDescent="0.25">
      <c r="A1952" s="61" t="s">
        <v>106</v>
      </c>
      <c r="B1952" s="61" t="s">
        <v>41</v>
      </c>
      <c r="C1952" s="60">
        <v>24064.824428399999</v>
      </c>
      <c r="D1952" s="61" t="s">
        <v>107</v>
      </c>
      <c r="E1952" s="61" t="s">
        <v>4</v>
      </c>
    </row>
    <row r="1953" spans="1:5" x14ac:dyDescent="0.25">
      <c r="A1953" s="61" t="s">
        <v>106</v>
      </c>
      <c r="B1953" s="61" t="s">
        <v>41</v>
      </c>
      <c r="C1953" s="60">
        <v>23889.887318000001</v>
      </c>
      <c r="D1953" s="61" t="s">
        <v>107</v>
      </c>
      <c r="E1953" s="61" t="s">
        <v>5</v>
      </c>
    </row>
    <row r="1954" spans="1:5" x14ac:dyDescent="0.25">
      <c r="A1954" s="61" t="s">
        <v>106</v>
      </c>
      <c r="B1954" s="61" t="s">
        <v>39</v>
      </c>
      <c r="C1954" s="60">
        <v>23856.4602165</v>
      </c>
      <c r="D1954" s="61" t="s">
        <v>107</v>
      </c>
      <c r="E1954" s="61" t="s">
        <v>5</v>
      </c>
    </row>
    <row r="1955" spans="1:5" x14ac:dyDescent="0.25">
      <c r="A1955" s="61" t="s">
        <v>106</v>
      </c>
      <c r="B1955" s="61" t="s">
        <v>44</v>
      </c>
      <c r="C1955" s="60">
        <v>23751.238466899998</v>
      </c>
      <c r="D1955" s="61" t="s">
        <v>107</v>
      </c>
      <c r="E1955" s="61" t="s">
        <v>10</v>
      </c>
    </row>
    <row r="1956" spans="1:5" x14ac:dyDescent="0.25">
      <c r="A1956" s="61" t="s">
        <v>106</v>
      </c>
      <c r="B1956" s="61" t="s">
        <v>41</v>
      </c>
      <c r="C1956" s="60">
        <v>23730.311723300001</v>
      </c>
      <c r="D1956" s="61" t="s">
        <v>107</v>
      </c>
      <c r="E1956" s="61" t="s">
        <v>14</v>
      </c>
    </row>
    <row r="1957" spans="1:5" x14ac:dyDescent="0.25">
      <c r="A1957" s="61" t="s">
        <v>106</v>
      </c>
      <c r="B1957" s="61" t="s">
        <v>44</v>
      </c>
      <c r="C1957" s="60">
        <v>23701.250888999999</v>
      </c>
      <c r="D1957" s="61" t="s">
        <v>107</v>
      </c>
      <c r="E1957" s="61" t="s">
        <v>14</v>
      </c>
    </row>
    <row r="1958" spans="1:5" x14ac:dyDescent="0.25">
      <c r="A1958" s="61" t="s">
        <v>106</v>
      </c>
      <c r="B1958" s="61" t="s">
        <v>40</v>
      </c>
      <c r="C1958" s="60">
        <v>23698.877132400001</v>
      </c>
      <c r="D1958" s="61" t="s">
        <v>107</v>
      </c>
      <c r="E1958" s="61" t="s">
        <v>14</v>
      </c>
    </row>
    <row r="1959" spans="1:5" x14ac:dyDescent="0.25">
      <c r="A1959" s="61" t="s">
        <v>106</v>
      </c>
      <c r="B1959" s="61" t="s">
        <v>41</v>
      </c>
      <c r="C1959" s="60">
        <v>23595.811935500002</v>
      </c>
      <c r="D1959" s="61" t="s">
        <v>107</v>
      </c>
      <c r="E1959" s="61" t="s">
        <v>15</v>
      </c>
    </row>
    <row r="1960" spans="1:5" x14ac:dyDescent="0.25">
      <c r="A1960" s="61" t="s">
        <v>106</v>
      </c>
      <c r="B1960" s="61" t="s">
        <v>47</v>
      </c>
      <c r="C1960" s="60">
        <v>23354.183736300001</v>
      </c>
      <c r="D1960" s="61" t="s">
        <v>106</v>
      </c>
      <c r="E1960" s="61" t="s">
        <v>12</v>
      </c>
    </row>
    <row r="1961" spans="1:5" x14ac:dyDescent="0.25">
      <c r="A1961" s="61" t="s">
        <v>106</v>
      </c>
      <c r="B1961" s="61" t="s">
        <v>44</v>
      </c>
      <c r="C1961" s="60">
        <v>23288.305489300001</v>
      </c>
      <c r="D1961" s="61" t="s">
        <v>106</v>
      </c>
      <c r="E1961" s="61" t="s">
        <v>14</v>
      </c>
    </row>
    <row r="1962" spans="1:5" x14ac:dyDescent="0.25">
      <c r="A1962" s="61" t="s">
        <v>106</v>
      </c>
      <c r="B1962" s="61" t="s">
        <v>47</v>
      </c>
      <c r="C1962" s="60">
        <v>23255.607272500001</v>
      </c>
      <c r="D1962" s="61" t="s">
        <v>106</v>
      </c>
      <c r="E1962" s="61" t="s">
        <v>11</v>
      </c>
    </row>
    <row r="1963" spans="1:5" x14ac:dyDescent="0.25">
      <c r="A1963" s="61" t="s">
        <v>106</v>
      </c>
      <c r="B1963" s="61" t="s">
        <v>45</v>
      </c>
      <c r="C1963" s="60">
        <v>23166.966626599999</v>
      </c>
      <c r="D1963" s="61" t="s">
        <v>106</v>
      </c>
      <c r="E1963" s="61" t="s">
        <v>14</v>
      </c>
    </row>
    <row r="1964" spans="1:5" x14ac:dyDescent="0.25">
      <c r="A1964" s="61" t="s">
        <v>106</v>
      </c>
      <c r="B1964" s="61" t="s">
        <v>41</v>
      </c>
      <c r="C1964" s="60">
        <v>23003.483872699999</v>
      </c>
      <c r="D1964" s="61" t="s">
        <v>107</v>
      </c>
      <c r="E1964" s="61" t="s">
        <v>5</v>
      </c>
    </row>
    <row r="1965" spans="1:5" x14ac:dyDescent="0.25">
      <c r="A1965" s="61" t="s">
        <v>106</v>
      </c>
      <c r="B1965" s="61" t="s">
        <v>44</v>
      </c>
      <c r="C1965" s="60">
        <v>22986.484590799999</v>
      </c>
      <c r="D1965" s="61" t="s">
        <v>107</v>
      </c>
      <c r="E1965" s="61" t="s">
        <v>14</v>
      </c>
    </row>
    <row r="1966" spans="1:5" x14ac:dyDescent="0.25">
      <c r="A1966" s="61" t="s">
        <v>106</v>
      </c>
      <c r="B1966" s="61" t="s">
        <v>40</v>
      </c>
      <c r="C1966" s="60">
        <v>22942.9208182</v>
      </c>
      <c r="D1966" s="61" t="s">
        <v>107</v>
      </c>
      <c r="E1966" s="61" t="s">
        <v>1</v>
      </c>
    </row>
    <row r="1967" spans="1:5" x14ac:dyDescent="0.25">
      <c r="A1967" s="61" t="s">
        <v>106</v>
      </c>
      <c r="B1967" s="61" t="s">
        <v>44</v>
      </c>
      <c r="C1967" s="60">
        <v>22907.037724000002</v>
      </c>
      <c r="D1967" s="61" t="s">
        <v>107</v>
      </c>
      <c r="E1967" s="61" t="s">
        <v>14</v>
      </c>
    </row>
    <row r="1968" spans="1:5" x14ac:dyDescent="0.25">
      <c r="A1968" s="61" t="s">
        <v>106</v>
      </c>
      <c r="B1968" s="61" t="s">
        <v>40</v>
      </c>
      <c r="C1968" s="60">
        <v>22606.2938832</v>
      </c>
      <c r="D1968" s="61" t="s">
        <v>107</v>
      </c>
      <c r="E1968" s="61" t="s">
        <v>5</v>
      </c>
    </row>
    <row r="1969" spans="1:5" x14ac:dyDescent="0.25">
      <c r="A1969" s="61" t="s">
        <v>106</v>
      </c>
      <c r="B1969" s="61" t="s">
        <v>42</v>
      </c>
      <c r="C1969" s="60">
        <v>22549.1364995</v>
      </c>
      <c r="D1969" s="61" t="s">
        <v>107</v>
      </c>
      <c r="E1969" s="61" t="s">
        <v>4</v>
      </c>
    </row>
    <row r="1970" spans="1:5" x14ac:dyDescent="0.25">
      <c r="A1970" s="61" t="s">
        <v>106</v>
      </c>
      <c r="B1970" s="61" t="s">
        <v>44</v>
      </c>
      <c r="C1970" s="60">
        <v>22352.4436714</v>
      </c>
      <c r="D1970" s="61" t="s">
        <v>107</v>
      </c>
      <c r="E1970" s="61" t="s">
        <v>4</v>
      </c>
    </row>
    <row r="1971" spans="1:5" x14ac:dyDescent="0.25">
      <c r="A1971" s="61" t="s">
        <v>106</v>
      </c>
      <c r="B1971" s="61" t="s">
        <v>41</v>
      </c>
      <c r="C1971" s="60">
        <v>22183.6536404</v>
      </c>
      <c r="D1971" s="61" t="s">
        <v>107</v>
      </c>
      <c r="E1971" s="61" t="s">
        <v>4</v>
      </c>
    </row>
    <row r="1972" spans="1:5" x14ac:dyDescent="0.25">
      <c r="A1972" s="61" t="s">
        <v>106</v>
      </c>
      <c r="B1972" s="61" t="s">
        <v>39</v>
      </c>
      <c r="C1972" s="60">
        <v>22077.712444199999</v>
      </c>
      <c r="D1972" s="61" t="s">
        <v>107</v>
      </c>
      <c r="E1972" s="61" t="s">
        <v>4</v>
      </c>
    </row>
    <row r="1973" spans="1:5" x14ac:dyDescent="0.25">
      <c r="A1973" s="61" t="s">
        <v>106</v>
      </c>
      <c r="B1973" s="61" t="s">
        <v>44</v>
      </c>
      <c r="C1973" s="60">
        <v>22054.159570399999</v>
      </c>
      <c r="D1973" s="61" t="s">
        <v>107</v>
      </c>
      <c r="E1973" s="61" t="s">
        <v>15</v>
      </c>
    </row>
    <row r="1974" spans="1:5" x14ac:dyDescent="0.25">
      <c r="A1974" s="61" t="s">
        <v>106</v>
      </c>
      <c r="B1974" s="61" t="s">
        <v>41</v>
      </c>
      <c r="C1974" s="60">
        <v>22054.011893800001</v>
      </c>
      <c r="D1974" s="61" t="s">
        <v>107</v>
      </c>
      <c r="E1974" s="61" t="s">
        <v>5</v>
      </c>
    </row>
    <row r="1975" spans="1:5" x14ac:dyDescent="0.25">
      <c r="A1975" s="61" t="s">
        <v>106</v>
      </c>
      <c r="B1975" s="61" t="s">
        <v>41</v>
      </c>
      <c r="C1975" s="60">
        <v>21917.348037100001</v>
      </c>
      <c r="D1975" s="61" t="s">
        <v>107</v>
      </c>
      <c r="E1975" s="61" t="s">
        <v>6</v>
      </c>
    </row>
    <row r="1976" spans="1:5" x14ac:dyDescent="0.25">
      <c r="A1976" s="61" t="s">
        <v>106</v>
      </c>
      <c r="B1976" s="61" t="s">
        <v>47</v>
      </c>
      <c r="C1976" s="60">
        <v>21908.608494100001</v>
      </c>
      <c r="D1976" s="61" t="s">
        <v>107</v>
      </c>
      <c r="E1976" s="61" t="s">
        <v>8</v>
      </c>
    </row>
    <row r="1977" spans="1:5" x14ac:dyDescent="0.25">
      <c r="A1977" s="61" t="s">
        <v>106</v>
      </c>
      <c r="B1977" s="61" t="s">
        <v>47</v>
      </c>
      <c r="C1977" s="60">
        <v>21850.764795300001</v>
      </c>
      <c r="D1977" s="61" t="s">
        <v>107</v>
      </c>
      <c r="E1977" s="61" t="s">
        <v>10</v>
      </c>
    </row>
    <row r="1978" spans="1:5" x14ac:dyDescent="0.25">
      <c r="A1978" s="61" t="s">
        <v>106</v>
      </c>
      <c r="B1978" s="61" t="s">
        <v>40</v>
      </c>
      <c r="C1978" s="60">
        <v>21835.8514326</v>
      </c>
      <c r="D1978" s="61" t="s">
        <v>107</v>
      </c>
      <c r="E1978" s="61" t="s">
        <v>4</v>
      </c>
    </row>
    <row r="1979" spans="1:5" x14ac:dyDescent="0.25">
      <c r="A1979" s="61" t="s">
        <v>106</v>
      </c>
      <c r="B1979" s="61" t="s">
        <v>41</v>
      </c>
      <c r="C1979" s="60">
        <v>21826.839394800001</v>
      </c>
      <c r="D1979" s="61" t="s">
        <v>107</v>
      </c>
      <c r="E1979" s="61" t="s">
        <v>5</v>
      </c>
    </row>
    <row r="1980" spans="1:5" x14ac:dyDescent="0.25">
      <c r="A1980" s="61" t="s">
        <v>106</v>
      </c>
      <c r="B1980" s="61" t="s">
        <v>45</v>
      </c>
      <c r="C1980" s="60">
        <v>21825.388031099999</v>
      </c>
      <c r="D1980" s="61" t="s">
        <v>107</v>
      </c>
      <c r="E1980" s="61" t="s">
        <v>5</v>
      </c>
    </row>
    <row r="1981" spans="1:5" x14ac:dyDescent="0.25">
      <c r="A1981" s="61" t="s">
        <v>106</v>
      </c>
      <c r="B1981" s="61" t="s">
        <v>40</v>
      </c>
      <c r="C1981" s="60">
        <v>21471.601610900001</v>
      </c>
      <c r="D1981" s="61" t="s">
        <v>107</v>
      </c>
      <c r="E1981" s="61" t="s">
        <v>4</v>
      </c>
    </row>
    <row r="1982" spans="1:5" x14ac:dyDescent="0.25">
      <c r="A1982" s="61" t="s">
        <v>106</v>
      </c>
      <c r="B1982" s="61" t="s">
        <v>44</v>
      </c>
      <c r="C1982" s="60">
        <v>21373.988658499999</v>
      </c>
      <c r="D1982" s="61" t="s">
        <v>107</v>
      </c>
      <c r="E1982" s="61" t="s">
        <v>14</v>
      </c>
    </row>
    <row r="1983" spans="1:5" x14ac:dyDescent="0.25">
      <c r="A1983" s="61" t="s">
        <v>106</v>
      </c>
      <c r="B1983" s="61" t="s">
        <v>40</v>
      </c>
      <c r="C1983" s="60">
        <v>21307.915543499999</v>
      </c>
      <c r="D1983" s="61" t="s">
        <v>107</v>
      </c>
      <c r="E1983" s="61" t="s">
        <v>4</v>
      </c>
    </row>
    <row r="1984" spans="1:5" x14ac:dyDescent="0.25">
      <c r="A1984" s="61" t="s">
        <v>106</v>
      </c>
      <c r="B1984" s="61" t="s">
        <v>41</v>
      </c>
      <c r="C1984" s="60">
        <v>21220.5981364</v>
      </c>
      <c r="D1984" s="61" t="s">
        <v>107</v>
      </c>
      <c r="E1984" s="61" t="s">
        <v>5</v>
      </c>
    </row>
    <row r="1985" spans="1:5" x14ac:dyDescent="0.25">
      <c r="A1985" s="61" t="s">
        <v>106</v>
      </c>
      <c r="B1985" s="61" t="s">
        <v>47</v>
      </c>
      <c r="C1985" s="60">
        <v>21193.9107706</v>
      </c>
      <c r="D1985" s="61" t="s">
        <v>106</v>
      </c>
      <c r="E1985" s="61" t="s">
        <v>3</v>
      </c>
    </row>
    <row r="1986" spans="1:5" x14ac:dyDescent="0.25">
      <c r="A1986" s="61" t="s">
        <v>106</v>
      </c>
      <c r="B1986" s="61" t="s">
        <v>45</v>
      </c>
      <c r="C1986" s="60">
        <v>21180.826780399999</v>
      </c>
      <c r="D1986" s="61" t="s">
        <v>106</v>
      </c>
      <c r="E1986" s="61" t="s">
        <v>14</v>
      </c>
    </row>
    <row r="1987" spans="1:5" x14ac:dyDescent="0.25">
      <c r="A1987" s="61" t="s">
        <v>106</v>
      </c>
      <c r="B1987" s="61" t="s">
        <v>39</v>
      </c>
      <c r="C1987" s="60">
        <v>21057.0904835</v>
      </c>
      <c r="D1987" s="61" t="s">
        <v>107</v>
      </c>
      <c r="E1987" s="61" t="s">
        <v>5</v>
      </c>
    </row>
    <row r="1988" spans="1:5" x14ac:dyDescent="0.25">
      <c r="A1988" s="61" t="s">
        <v>106</v>
      </c>
      <c r="B1988" s="61" t="s">
        <v>42</v>
      </c>
      <c r="C1988" s="60">
        <v>21050.3869055</v>
      </c>
      <c r="D1988" s="61" t="s">
        <v>107</v>
      </c>
      <c r="E1988" s="61" t="s">
        <v>5</v>
      </c>
    </row>
    <row r="1989" spans="1:5" x14ac:dyDescent="0.25">
      <c r="A1989" s="61" t="s">
        <v>106</v>
      </c>
      <c r="B1989" s="61" t="s">
        <v>40</v>
      </c>
      <c r="C1989" s="60">
        <v>21034.235219999999</v>
      </c>
      <c r="D1989" s="61" t="s">
        <v>107</v>
      </c>
      <c r="E1989" s="61" t="s">
        <v>9</v>
      </c>
    </row>
    <row r="1990" spans="1:5" x14ac:dyDescent="0.25">
      <c r="A1990" s="61" t="s">
        <v>106</v>
      </c>
      <c r="B1990" s="61" t="s">
        <v>40</v>
      </c>
      <c r="C1990" s="60">
        <v>20943.441002200001</v>
      </c>
      <c r="D1990" s="61" t="s">
        <v>107</v>
      </c>
      <c r="E1990" s="61" t="s">
        <v>7</v>
      </c>
    </row>
    <row r="1991" spans="1:5" x14ac:dyDescent="0.25">
      <c r="A1991" s="61" t="s">
        <v>106</v>
      </c>
      <c r="B1991" s="61" t="s">
        <v>40</v>
      </c>
      <c r="C1991" s="60">
        <v>20880.502084899999</v>
      </c>
      <c r="D1991" s="61" t="s">
        <v>107</v>
      </c>
      <c r="E1991" s="61" t="s">
        <v>4</v>
      </c>
    </row>
    <row r="1992" spans="1:5" x14ac:dyDescent="0.25">
      <c r="A1992" s="61" t="s">
        <v>106</v>
      </c>
      <c r="B1992" s="61" t="s">
        <v>44</v>
      </c>
      <c r="C1992" s="60">
        <v>20869.560094699998</v>
      </c>
      <c r="D1992" s="61" t="s">
        <v>107</v>
      </c>
      <c r="E1992" s="61" t="s">
        <v>4</v>
      </c>
    </row>
    <row r="1993" spans="1:5" x14ac:dyDescent="0.25">
      <c r="A1993" s="61" t="s">
        <v>106</v>
      </c>
      <c r="B1993" s="61" t="s">
        <v>42</v>
      </c>
      <c r="C1993" s="60">
        <v>20775.7024618</v>
      </c>
      <c r="D1993" s="61" t="s">
        <v>107</v>
      </c>
      <c r="E1993" s="61" t="s">
        <v>4</v>
      </c>
    </row>
    <row r="1994" spans="1:5" x14ac:dyDescent="0.25">
      <c r="A1994" s="61" t="s">
        <v>106</v>
      </c>
      <c r="B1994" s="61" t="s">
        <v>45</v>
      </c>
      <c r="C1994" s="60">
        <v>20688.725238300001</v>
      </c>
      <c r="D1994" s="61" t="s">
        <v>107</v>
      </c>
      <c r="E1994" s="61" t="s">
        <v>4</v>
      </c>
    </row>
    <row r="1995" spans="1:5" x14ac:dyDescent="0.25">
      <c r="A1995" s="61" t="s">
        <v>106</v>
      </c>
      <c r="B1995" s="61" t="s">
        <v>39</v>
      </c>
      <c r="C1995" s="60">
        <v>20579.823531900001</v>
      </c>
      <c r="D1995" s="61" t="s">
        <v>106</v>
      </c>
      <c r="E1995" s="61" t="s">
        <v>12</v>
      </c>
    </row>
    <row r="1996" spans="1:5" x14ac:dyDescent="0.25">
      <c r="A1996" s="61" t="s">
        <v>106</v>
      </c>
      <c r="B1996" s="61" t="s">
        <v>44</v>
      </c>
      <c r="C1996" s="60">
        <v>20420.3938824</v>
      </c>
      <c r="D1996" s="61" t="s">
        <v>107</v>
      </c>
      <c r="E1996" s="61" t="s">
        <v>14</v>
      </c>
    </row>
    <row r="1997" spans="1:5" x14ac:dyDescent="0.25">
      <c r="A1997" s="61" t="s">
        <v>106</v>
      </c>
      <c r="B1997" s="61" t="s">
        <v>41</v>
      </c>
      <c r="C1997" s="60">
        <v>20335.645636400001</v>
      </c>
      <c r="D1997" s="61" t="s">
        <v>107</v>
      </c>
      <c r="E1997" s="61" t="s">
        <v>4</v>
      </c>
    </row>
    <row r="1998" spans="1:5" x14ac:dyDescent="0.25">
      <c r="A1998" s="61" t="s">
        <v>106</v>
      </c>
      <c r="B1998" s="61" t="s">
        <v>45</v>
      </c>
      <c r="C1998" s="60">
        <v>20266.041755800001</v>
      </c>
      <c r="D1998" s="61" t="s">
        <v>107</v>
      </c>
      <c r="E1998" s="61" t="s">
        <v>5</v>
      </c>
    </row>
    <row r="1999" spans="1:5" x14ac:dyDescent="0.25">
      <c r="A1999" s="61" t="s">
        <v>106</v>
      </c>
      <c r="B1999" s="61" t="s">
        <v>47</v>
      </c>
      <c r="C1999" s="60">
        <v>20252.2739487</v>
      </c>
      <c r="D1999" s="61" t="s">
        <v>106</v>
      </c>
      <c r="E1999" s="61" t="s">
        <v>4</v>
      </c>
    </row>
    <row r="2000" spans="1:5" x14ac:dyDescent="0.25">
      <c r="A2000" s="61" t="s">
        <v>106</v>
      </c>
      <c r="B2000" s="61" t="s">
        <v>41</v>
      </c>
      <c r="C2000" s="60">
        <v>20218.427619599999</v>
      </c>
      <c r="D2000" s="61" t="s">
        <v>107</v>
      </c>
      <c r="E2000" s="61" t="s">
        <v>4</v>
      </c>
    </row>
    <row r="2001" spans="1:5" x14ac:dyDescent="0.25">
      <c r="A2001" s="61" t="s">
        <v>106</v>
      </c>
      <c r="B2001" s="61" t="s">
        <v>44</v>
      </c>
      <c r="C2001" s="60">
        <v>20170.2431345</v>
      </c>
      <c r="D2001" s="61" t="s">
        <v>106</v>
      </c>
      <c r="E2001" s="61" t="s">
        <v>14</v>
      </c>
    </row>
    <row r="2002" spans="1:5" x14ac:dyDescent="0.25">
      <c r="A2002" s="61" t="s">
        <v>106</v>
      </c>
      <c r="B2002" s="61" t="s">
        <v>41</v>
      </c>
      <c r="C2002" s="60">
        <v>19986.251731200002</v>
      </c>
      <c r="D2002" s="61" t="s">
        <v>107</v>
      </c>
      <c r="E2002" s="61" t="s">
        <v>15</v>
      </c>
    </row>
    <row r="2003" spans="1:5" x14ac:dyDescent="0.25">
      <c r="A2003" s="61" t="s">
        <v>106</v>
      </c>
      <c r="B2003" s="61" t="s">
        <v>47</v>
      </c>
      <c r="C2003" s="60">
        <v>19970.885877000001</v>
      </c>
      <c r="D2003" s="61" t="s">
        <v>106</v>
      </c>
      <c r="E2003" s="61" t="s">
        <v>4</v>
      </c>
    </row>
    <row r="2004" spans="1:5" x14ac:dyDescent="0.25">
      <c r="A2004" s="61" t="s">
        <v>106</v>
      </c>
      <c r="B2004" s="61" t="s">
        <v>44</v>
      </c>
      <c r="C2004" s="60">
        <v>19951.717049499999</v>
      </c>
      <c r="D2004" s="61" t="s">
        <v>107</v>
      </c>
      <c r="E2004" s="61" t="s">
        <v>14</v>
      </c>
    </row>
    <row r="2005" spans="1:5" x14ac:dyDescent="0.25">
      <c r="A2005" s="61" t="s">
        <v>106</v>
      </c>
      <c r="B2005" s="61" t="s">
        <v>42</v>
      </c>
      <c r="C2005" s="60">
        <v>19784.4323367</v>
      </c>
      <c r="D2005" s="61" t="s">
        <v>107</v>
      </c>
      <c r="E2005" s="61" t="s">
        <v>14</v>
      </c>
    </row>
    <row r="2006" spans="1:5" x14ac:dyDescent="0.25">
      <c r="A2006" s="61" t="s">
        <v>106</v>
      </c>
      <c r="B2006" s="61" t="s">
        <v>45</v>
      </c>
      <c r="C2006" s="60">
        <v>19657.663829100002</v>
      </c>
      <c r="D2006" s="61" t="s">
        <v>106</v>
      </c>
      <c r="E2006" s="61" t="s">
        <v>4</v>
      </c>
    </row>
    <row r="2007" spans="1:5" x14ac:dyDescent="0.25">
      <c r="A2007" s="61" t="s">
        <v>106</v>
      </c>
      <c r="B2007" s="61" t="s">
        <v>41</v>
      </c>
      <c r="C2007" s="60">
        <v>19412.5437136</v>
      </c>
      <c r="D2007" s="61" t="s">
        <v>107</v>
      </c>
      <c r="E2007" s="61" t="s">
        <v>14</v>
      </c>
    </row>
    <row r="2008" spans="1:5" x14ac:dyDescent="0.25">
      <c r="A2008" s="61" t="s">
        <v>106</v>
      </c>
      <c r="B2008" s="61" t="s">
        <v>44</v>
      </c>
      <c r="C2008" s="60">
        <v>19337.223844799999</v>
      </c>
      <c r="D2008" s="61" t="s">
        <v>107</v>
      </c>
      <c r="E2008" s="61" t="s">
        <v>6</v>
      </c>
    </row>
    <row r="2009" spans="1:5" x14ac:dyDescent="0.25">
      <c r="A2009" s="61" t="s">
        <v>106</v>
      </c>
      <c r="B2009" s="61" t="s">
        <v>44</v>
      </c>
      <c r="C2009" s="60">
        <v>19302.204721599999</v>
      </c>
      <c r="D2009" s="61" t="s">
        <v>106</v>
      </c>
      <c r="E2009" s="61" t="s">
        <v>14</v>
      </c>
    </row>
    <row r="2010" spans="1:5" x14ac:dyDescent="0.25">
      <c r="A2010" s="61" t="s">
        <v>106</v>
      </c>
      <c r="B2010" s="61" t="s">
        <v>44</v>
      </c>
      <c r="C2010" s="60">
        <v>19259.960706999998</v>
      </c>
      <c r="D2010" s="61" t="s">
        <v>107</v>
      </c>
      <c r="E2010" s="61" t="s">
        <v>4</v>
      </c>
    </row>
    <row r="2011" spans="1:5" x14ac:dyDescent="0.25">
      <c r="A2011" s="61" t="s">
        <v>106</v>
      </c>
      <c r="B2011" s="61" t="s">
        <v>41</v>
      </c>
      <c r="C2011" s="60">
        <v>19246.3005868</v>
      </c>
      <c r="D2011" s="61" t="s">
        <v>107</v>
      </c>
      <c r="E2011" s="61" t="s">
        <v>4</v>
      </c>
    </row>
    <row r="2012" spans="1:5" x14ac:dyDescent="0.25">
      <c r="A2012" s="61" t="s">
        <v>106</v>
      </c>
      <c r="B2012" s="61" t="s">
        <v>44</v>
      </c>
      <c r="C2012" s="60">
        <v>19114.1819966</v>
      </c>
      <c r="D2012" s="61" t="s">
        <v>107</v>
      </c>
      <c r="E2012" s="61" t="s">
        <v>14</v>
      </c>
    </row>
    <row r="2013" spans="1:5" x14ac:dyDescent="0.25">
      <c r="A2013" s="61" t="s">
        <v>106</v>
      </c>
      <c r="B2013" s="61" t="s">
        <v>40</v>
      </c>
      <c r="C2013" s="60">
        <v>19112.272015099999</v>
      </c>
      <c r="D2013" s="61" t="s">
        <v>107</v>
      </c>
      <c r="E2013" s="61" t="s">
        <v>4</v>
      </c>
    </row>
    <row r="2014" spans="1:5" x14ac:dyDescent="0.25">
      <c r="A2014" s="61" t="s">
        <v>106</v>
      </c>
      <c r="B2014" s="61" t="s">
        <v>41</v>
      </c>
      <c r="C2014" s="60">
        <v>19087.075873599999</v>
      </c>
      <c r="D2014" s="61" t="s">
        <v>107</v>
      </c>
      <c r="E2014" s="61" t="s">
        <v>4</v>
      </c>
    </row>
    <row r="2015" spans="1:5" x14ac:dyDescent="0.25">
      <c r="A2015" s="61" t="s">
        <v>106</v>
      </c>
      <c r="B2015" s="61" t="s">
        <v>41</v>
      </c>
      <c r="C2015" s="60">
        <v>19057.0208824</v>
      </c>
      <c r="D2015" s="61" t="s">
        <v>107</v>
      </c>
      <c r="E2015" s="61" t="s">
        <v>10</v>
      </c>
    </row>
    <row r="2016" spans="1:5" x14ac:dyDescent="0.25">
      <c r="A2016" s="61" t="s">
        <v>106</v>
      </c>
      <c r="B2016" s="61" t="s">
        <v>47</v>
      </c>
      <c r="C2016" s="60">
        <v>19038.655519899999</v>
      </c>
      <c r="D2016" s="61" t="s">
        <v>107</v>
      </c>
      <c r="E2016" s="61" t="s">
        <v>14</v>
      </c>
    </row>
    <row r="2017" spans="1:5" x14ac:dyDescent="0.25">
      <c r="A2017" s="61" t="s">
        <v>106</v>
      </c>
      <c r="B2017" s="61" t="s">
        <v>44</v>
      </c>
      <c r="C2017" s="60">
        <v>18984.022871599998</v>
      </c>
      <c r="D2017" s="61" t="s">
        <v>106</v>
      </c>
      <c r="E2017" s="61" t="s">
        <v>14</v>
      </c>
    </row>
    <row r="2018" spans="1:5" x14ac:dyDescent="0.25">
      <c r="A2018" s="61" t="s">
        <v>106</v>
      </c>
      <c r="B2018" s="61" t="s">
        <v>44</v>
      </c>
      <c r="C2018" s="60">
        <v>18849.712329000002</v>
      </c>
      <c r="D2018" s="61" t="s">
        <v>107</v>
      </c>
      <c r="E2018" s="61" t="s">
        <v>14</v>
      </c>
    </row>
    <row r="2019" spans="1:5" x14ac:dyDescent="0.25">
      <c r="A2019" s="61" t="s">
        <v>106</v>
      </c>
      <c r="B2019" s="61" t="s">
        <v>45</v>
      </c>
      <c r="C2019" s="60">
        <v>18847.9731842</v>
      </c>
      <c r="D2019" s="61" t="s">
        <v>106</v>
      </c>
      <c r="E2019" s="61" t="s">
        <v>14</v>
      </c>
    </row>
    <row r="2020" spans="1:5" x14ac:dyDescent="0.25">
      <c r="A2020" s="61" t="s">
        <v>106</v>
      </c>
      <c r="B2020" s="61" t="s">
        <v>47</v>
      </c>
      <c r="C2020" s="60">
        <v>18784.0849404</v>
      </c>
      <c r="D2020" s="61" t="s">
        <v>107</v>
      </c>
      <c r="E2020" s="61" t="s">
        <v>8</v>
      </c>
    </row>
    <row r="2021" spans="1:5" x14ac:dyDescent="0.25">
      <c r="A2021" s="61" t="s">
        <v>106</v>
      </c>
      <c r="B2021" s="61" t="s">
        <v>44</v>
      </c>
      <c r="C2021" s="60">
        <v>18700.484692000002</v>
      </c>
      <c r="D2021" s="61" t="s">
        <v>107</v>
      </c>
      <c r="E2021" s="61" t="s">
        <v>14</v>
      </c>
    </row>
    <row r="2022" spans="1:5" x14ac:dyDescent="0.25">
      <c r="A2022" s="61" t="s">
        <v>106</v>
      </c>
      <c r="B2022" s="61" t="s">
        <v>45</v>
      </c>
      <c r="C2022" s="60">
        <v>18471.853838300001</v>
      </c>
      <c r="D2022" s="61" t="s">
        <v>106</v>
      </c>
      <c r="E2022" s="61" t="s">
        <v>14</v>
      </c>
    </row>
    <row r="2023" spans="1:5" x14ac:dyDescent="0.25">
      <c r="A2023" s="61" t="s">
        <v>106</v>
      </c>
      <c r="B2023" s="61" t="s">
        <v>43</v>
      </c>
      <c r="C2023" s="60">
        <v>18446.133283200001</v>
      </c>
      <c r="D2023" s="61" t="s">
        <v>107</v>
      </c>
      <c r="E2023" s="61" t="s">
        <v>0</v>
      </c>
    </row>
    <row r="2024" spans="1:5" x14ac:dyDescent="0.25">
      <c r="A2024" s="61" t="s">
        <v>106</v>
      </c>
      <c r="B2024" s="61" t="s">
        <v>42</v>
      </c>
      <c r="C2024" s="60">
        <v>18409.994323200001</v>
      </c>
      <c r="D2024" s="61" t="s">
        <v>107</v>
      </c>
      <c r="E2024" s="61" t="s">
        <v>14</v>
      </c>
    </row>
    <row r="2025" spans="1:5" x14ac:dyDescent="0.25">
      <c r="A2025" s="61" t="s">
        <v>106</v>
      </c>
      <c r="B2025" s="61" t="s">
        <v>43</v>
      </c>
      <c r="C2025" s="60">
        <v>18339.0811116</v>
      </c>
      <c r="D2025" s="61" t="s">
        <v>106</v>
      </c>
      <c r="E2025" s="61" t="s">
        <v>15</v>
      </c>
    </row>
    <row r="2026" spans="1:5" x14ac:dyDescent="0.25">
      <c r="A2026" s="61" t="s">
        <v>106</v>
      </c>
      <c r="B2026" s="61" t="s">
        <v>39</v>
      </c>
      <c r="C2026" s="60">
        <v>18294.240717299999</v>
      </c>
      <c r="D2026" s="61" t="s">
        <v>107</v>
      </c>
      <c r="E2026" s="61" t="s">
        <v>5</v>
      </c>
    </row>
    <row r="2027" spans="1:5" x14ac:dyDescent="0.25">
      <c r="A2027" s="61" t="s">
        <v>106</v>
      </c>
      <c r="B2027" s="61" t="s">
        <v>41</v>
      </c>
      <c r="C2027" s="60">
        <v>18289.4697987</v>
      </c>
      <c r="D2027" s="61" t="s">
        <v>107</v>
      </c>
      <c r="E2027" s="61" t="s">
        <v>6</v>
      </c>
    </row>
    <row r="2028" spans="1:5" x14ac:dyDescent="0.25">
      <c r="A2028" s="61" t="s">
        <v>106</v>
      </c>
      <c r="B2028" s="61" t="s">
        <v>40</v>
      </c>
      <c r="C2028" s="60">
        <v>18206.424243900001</v>
      </c>
      <c r="D2028" s="61" t="s">
        <v>107</v>
      </c>
      <c r="E2028" s="61" t="s">
        <v>5</v>
      </c>
    </row>
    <row r="2029" spans="1:5" x14ac:dyDescent="0.25">
      <c r="A2029" s="61" t="s">
        <v>106</v>
      </c>
      <c r="B2029" s="61" t="s">
        <v>44</v>
      </c>
      <c r="C2029" s="60">
        <v>18062.9854485</v>
      </c>
      <c r="D2029" s="61" t="s">
        <v>107</v>
      </c>
      <c r="E2029" s="61" t="s">
        <v>14</v>
      </c>
    </row>
    <row r="2030" spans="1:5" x14ac:dyDescent="0.25">
      <c r="A2030" s="61" t="s">
        <v>106</v>
      </c>
      <c r="B2030" s="61" t="s">
        <v>41</v>
      </c>
      <c r="C2030" s="60">
        <v>18025.6935973</v>
      </c>
      <c r="D2030" s="61" t="s">
        <v>107</v>
      </c>
      <c r="E2030" s="61" t="s">
        <v>5</v>
      </c>
    </row>
    <row r="2031" spans="1:5" x14ac:dyDescent="0.25">
      <c r="A2031" s="61" t="s">
        <v>106</v>
      </c>
      <c r="B2031" s="61" t="s">
        <v>41</v>
      </c>
      <c r="C2031" s="60">
        <v>17910.399875999999</v>
      </c>
      <c r="D2031" s="61" t="s">
        <v>107</v>
      </c>
      <c r="E2031" s="61" t="s">
        <v>4</v>
      </c>
    </row>
    <row r="2032" spans="1:5" x14ac:dyDescent="0.25">
      <c r="A2032" s="61" t="s">
        <v>106</v>
      </c>
      <c r="B2032" s="61" t="s">
        <v>42</v>
      </c>
      <c r="C2032" s="60">
        <v>17870.222380800002</v>
      </c>
      <c r="D2032" s="61" t="s">
        <v>106</v>
      </c>
      <c r="E2032" s="61" t="s">
        <v>14</v>
      </c>
    </row>
    <row r="2033" spans="1:5" x14ac:dyDescent="0.25">
      <c r="A2033" s="61" t="s">
        <v>106</v>
      </c>
      <c r="B2033" s="61" t="s">
        <v>45</v>
      </c>
      <c r="C2033" s="60">
        <v>17625.3257739</v>
      </c>
      <c r="D2033" s="61" t="s">
        <v>106</v>
      </c>
      <c r="E2033" s="61" t="s">
        <v>4</v>
      </c>
    </row>
    <row r="2034" spans="1:5" x14ac:dyDescent="0.25">
      <c r="A2034" s="61" t="s">
        <v>106</v>
      </c>
      <c r="B2034" s="61" t="s">
        <v>47</v>
      </c>
      <c r="C2034" s="60">
        <v>17536.729976099999</v>
      </c>
      <c r="D2034" s="61" t="s">
        <v>107</v>
      </c>
      <c r="E2034" s="61" t="s">
        <v>4</v>
      </c>
    </row>
    <row r="2035" spans="1:5" x14ac:dyDescent="0.25">
      <c r="A2035" s="61" t="s">
        <v>106</v>
      </c>
      <c r="B2035" s="61" t="s">
        <v>41</v>
      </c>
      <c r="C2035" s="60">
        <v>17497.1473916</v>
      </c>
      <c r="D2035" s="61" t="s">
        <v>107</v>
      </c>
      <c r="E2035" s="61" t="s">
        <v>4</v>
      </c>
    </row>
    <row r="2036" spans="1:5" x14ac:dyDescent="0.25">
      <c r="A2036" s="61" t="s">
        <v>106</v>
      </c>
      <c r="B2036" s="61" t="s">
        <v>42</v>
      </c>
      <c r="C2036" s="60">
        <v>17421.3893236</v>
      </c>
      <c r="D2036" s="61" t="s">
        <v>107</v>
      </c>
      <c r="E2036" s="61" t="s">
        <v>14</v>
      </c>
    </row>
    <row r="2037" spans="1:5" x14ac:dyDescent="0.25">
      <c r="A2037" s="61" t="s">
        <v>106</v>
      </c>
      <c r="B2037" s="61" t="s">
        <v>39</v>
      </c>
      <c r="C2037" s="60">
        <v>17328.551571299999</v>
      </c>
      <c r="D2037" s="61" t="s">
        <v>107</v>
      </c>
      <c r="E2037" s="61" t="s">
        <v>5</v>
      </c>
    </row>
    <row r="2038" spans="1:5" x14ac:dyDescent="0.25">
      <c r="A2038" s="61" t="s">
        <v>106</v>
      </c>
      <c r="B2038" s="61" t="s">
        <v>40</v>
      </c>
      <c r="C2038" s="60">
        <v>17296.737673700001</v>
      </c>
      <c r="D2038" s="61" t="s">
        <v>107</v>
      </c>
      <c r="E2038" s="61" t="s">
        <v>4</v>
      </c>
    </row>
    <row r="2039" spans="1:5" x14ac:dyDescent="0.25">
      <c r="A2039" s="61" t="s">
        <v>106</v>
      </c>
      <c r="B2039" s="61" t="s">
        <v>41</v>
      </c>
      <c r="C2039" s="60">
        <v>17211.887934300001</v>
      </c>
      <c r="D2039" s="61" t="s">
        <v>107</v>
      </c>
      <c r="E2039" s="61" t="s">
        <v>4</v>
      </c>
    </row>
    <row r="2040" spans="1:5" x14ac:dyDescent="0.25">
      <c r="A2040" s="61" t="s">
        <v>106</v>
      </c>
      <c r="B2040" s="61" t="s">
        <v>44</v>
      </c>
      <c r="C2040" s="60">
        <v>17150.832943900001</v>
      </c>
      <c r="D2040" s="61" t="s">
        <v>107</v>
      </c>
      <c r="E2040" s="61" t="s">
        <v>14</v>
      </c>
    </row>
    <row r="2041" spans="1:5" x14ac:dyDescent="0.25">
      <c r="A2041" s="61" t="s">
        <v>106</v>
      </c>
      <c r="B2041" s="61" t="s">
        <v>45</v>
      </c>
      <c r="C2041" s="60">
        <v>17132.8327364</v>
      </c>
      <c r="D2041" s="61" t="s">
        <v>106</v>
      </c>
      <c r="E2041" s="61" t="s">
        <v>14</v>
      </c>
    </row>
    <row r="2042" spans="1:5" x14ac:dyDescent="0.25">
      <c r="A2042" s="61" t="s">
        <v>106</v>
      </c>
      <c r="B2042" s="61" t="s">
        <v>47</v>
      </c>
      <c r="C2042" s="60">
        <v>17103.495025299999</v>
      </c>
      <c r="D2042" s="61" t="s">
        <v>106</v>
      </c>
      <c r="E2042" s="61" t="s">
        <v>4</v>
      </c>
    </row>
    <row r="2043" spans="1:5" x14ac:dyDescent="0.25">
      <c r="A2043" s="61" t="s">
        <v>106</v>
      </c>
      <c r="B2043" s="61" t="s">
        <v>41</v>
      </c>
      <c r="C2043" s="60">
        <v>17005.061068499999</v>
      </c>
      <c r="D2043" s="61" t="s">
        <v>107</v>
      </c>
      <c r="E2043" s="61" t="s">
        <v>4</v>
      </c>
    </row>
    <row r="2044" spans="1:5" x14ac:dyDescent="0.25">
      <c r="A2044" s="61" t="s">
        <v>106</v>
      </c>
      <c r="B2044" s="61" t="s">
        <v>47</v>
      </c>
      <c r="C2044" s="60">
        <v>16778.6470362</v>
      </c>
      <c r="D2044" s="61" t="s">
        <v>107</v>
      </c>
      <c r="E2044" s="61" t="s">
        <v>4</v>
      </c>
    </row>
    <row r="2045" spans="1:5" x14ac:dyDescent="0.25">
      <c r="A2045" s="61" t="s">
        <v>106</v>
      </c>
      <c r="B2045" s="61" t="s">
        <v>39</v>
      </c>
      <c r="C2045" s="60">
        <v>16762.713870299998</v>
      </c>
      <c r="D2045" s="61" t="s">
        <v>107</v>
      </c>
      <c r="E2045" s="61" t="s">
        <v>14</v>
      </c>
    </row>
    <row r="2046" spans="1:5" x14ac:dyDescent="0.25">
      <c r="A2046" s="61" t="s">
        <v>106</v>
      </c>
      <c r="B2046" s="61" t="s">
        <v>42</v>
      </c>
      <c r="C2046" s="60">
        <v>16672.770987399999</v>
      </c>
      <c r="D2046" s="61" t="s">
        <v>107</v>
      </c>
      <c r="E2046" s="61" t="s">
        <v>4</v>
      </c>
    </row>
    <row r="2047" spans="1:5" x14ac:dyDescent="0.25">
      <c r="A2047" s="61" t="s">
        <v>106</v>
      </c>
      <c r="B2047" s="61" t="s">
        <v>44</v>
      </c>
      <c r="C2047" s="60">
        <v>16618.4929548</v>
      </c>
      <c r="D2047" s="61" t="s">
        <v>107</v>
      </c>
      <c r="E2047" s="61" t="s">
        <v>14</v>
      </c>
    </row>
    <row r="2048" spans="1:5" x14ac:dyDescent="0.25">
      <c r="A2048" s="61" t="s">
        <v>106</v>
      </c>
      <c r="B2048" s="61" t="s">
        <v>42</v>
      </c>
      <c r="C2048" s="60">
        <v>16601.551202300001</v>
      </c>
      <c r="D2048" s="61" t="s">
        <v>107</v>
      </c>
      <c r="E2048" s="61" t="s">
        <v>5</v>
      </c>
    </row>
    <row r="2049" spans="1:5" x14ac:dyDescent="0.25">
      <c r="A2049" s="61" t="s">
        <v>106</v>
      </c>
      <c r="B2049" s="61" t="s">
        <v>47</v>
      </c>
      <c r="C2049" s="60">
        <v>16558.642219099998</v>
      </c>
      <c r="D2049" s="61" t="s">
        <v>106</v>
      </c>
      <c r="E2049" s="61" t="s">
        <v>7</v>
      </c>
    </row>
    <row r="2050" spans="1:5" x14ac:dyDescent="0.25">
      <c r="A2050" s="61" t="s">
        <v>106</v>
      </c>
      <c r="B2050" s="61" t="s">
        <v>41</v>
      </c>
      <c r="C2050" s="60">
        <v>16537.499715800001</v>
      </c>
      <c r="D2050" s="61" t="s">
        <v>107</v>
      </c>
      <c r="E2050" s="61" t="s">
        <v>5</v>
      </c>
    </row>
    <row r="2051" spans="1:5" x14ac:dyDescent="0.25">
      <c r="A2051" s="61" t="s">
        <v>106</v>
      </c>
      <c r="B2051" s="61" t="s">
        <v>42</v>
      </c>
      <c r="C2051" s="60">
        <v>16522.5481378</v>
      </c>
      <c r="D2051" s="61" t="s">
        <v>107</v>
      </c>
      <c r="E2051" s="61" t="s">
        <v>1</v>
      </c>
    </row>
    <row r="2052" spans="1:5" x14ac:dyDescent="0.25">
      <c r="A2052" s="61" t="s">
        <v>106</v>
      </c>
      <c r="B2052" s="61" t="s">
        <v>41</v>
      </c>
      <c r="C2052" s="60">
        <v>16506.581517499999</v>
      </c>
      <c r="D2052" s="61" t="s">
        <v>107</v>
      </c>
      <c r="E2052" s="61" t="s">
        <v>4</v>
      </c>
    </row>
    <row r="2053" spans="1:5" x14ac:dyDescent="0.25">
      <c r="A2053" s="61" t="s">
        <v>106</v>
      </c>
      <c r="B2053" s="61" t="s">
        <v>45</v>
      </c>
      <c r="C2053" s="60">
        <v>16473.341163900001</v>
      </c>
      <c r="D2053" s="61" t="s">
        <v>107</v>
      </c>
      <c r="E2053" s="61" t="s">
        <v>5</v>
      </c>
    </row>
    <row r="2054" spans="1:5" x14ac:dyDescent="0.25">
      <c r="A2054" s="61" t="s">
        <v>106</v>
      </c>
      <c r="B2054" s="61" t="s">
        <v>39</v>
      </c>
      <c r="C2054" s="60">
        <v>16392.7440732</v>
      </c>
      <c r="D2054" s="61" t="s">
        <v>107</v>
      </c>
      <c r="E2054" s="61" t="s">
        <v>5</v>
      </c>
    </row>
    <row r="2055" spans="1:5" x14ac:dyDescent="0.25">
      <c r="A2055" s="61" t="s">
        <v>106</v>
      </c>
      <c r="B2055" s="61" t="s">
        <v>39</v>
      </c>
      <c r="C2055" s="60">
        <v>16379.648102700001</v>
      </c>
      <c r="D2055" s="61" t="s">
        <v>107</v>
      </c>
      <c r="E2055" s="61" t="s">
        <v>14</v>
      </c>
    </row>
    <row r="2056" spans="1:5" x14ac:dyDescent="0.25">
      <c r="A2056" s="61" t="s">
        <v>106</v>
      </c>
      <c r="B2056" s="61" t="s">
        <v>43</v>
      </c>
      <c r="C2056" s="60">
        <v>16355.9517259</v>
      </c>
      <c r="D2056" s="61" t="s">
        <v>107</v>
      </c>
      <c r="E2056" s="61" t="s">
        <v>1</v>
      </c>
    </row>
    <row r="2057" spans="1:5" x14ac:dyDescent="0.25">
      <c r="A2057" s="61" t="s">
        <v>106</v>
      </c>
      <c r="B2057" s="61" t="s">
        <v>41</v>
      </c>
      <c r="C2057" s="60">
        <v>16297.2658618</v>
      </c>
      <c r="D2057" s="61" t="s">
        <v>107</v>
      </c>
      <c r="E2057" s="61" t="s">
        <v>5</v>
      </c>
    </row>
    <row r="2058" spans="1:5" x14ac:dyDescent="0.25">
      <c r="A2058" s="61" t="s">
        <v>106</v>
      </c>
      <c r="B2058" s="61" t="s">
        <v>41</v>
      </c>
      <c r="C2058" s="60">
        <v>16292.610960399999</v>
      </c>
      <c r="D2058" s="61" t="s">
        <v>107</v>
      </c>
      <c r="E2058" s="61" t="s">
        <v>10</v>
      </c>
    </row>
    <row r="2059" spans="1:5" x14ac:dyDescent="0.25">
      <c r="A2059" s="61" t="s">
        <v>106</v>
      </c>
      <c r="B2059" s="61" t="s">
        <v>41</v>
      </c>
      <c r="C2059" s="60">
        <v>16282.7983759</v>
      </c>
      <c r="D2059" s="61" t="s">
        <v>107</v>
      </c>
      <c r="E2059" s="61" t="s">
        <v>5</v>
      </c>
    </row>
    <row r="2060" spans="1:5" x14ac:dyDescent="0.25">
      <c r="A2060" s="61" t="s">
        <v>106</v>
      </c>
      <c r="B2060" s="61" t="s">
        <v>41</v>
      </c>
      <c r="C2060" s="60">
        <v>16199.3116708</v>
      </c>
      <c r="D2060" s="61" t="s">
        <v>107</v>
      </c>
      <c r="E2060" s="61" t="s">
        <v>10</v>
      </c>
    </row>
    <row r="2061" spans="1:5" x14ac:dyDescent="0.25">
      <c r="A2061" s="61" t="s">
        <v>106</v>
      </c>
      <c r="B2061" s="61" t="s">
        <v>41</v>
      </c>
      <c r="C2061" s="60">
        <v>16194.7135074</v>
      </c>
      <c r="D2061" s="61" t="s">
        <v>107</v>
      </c>
      <c r="E2061" s="61" t="s">
        <v>5</v>
      </c>
    </row>
    <row r="2062" spans="1:5" x14ac:dyDescent="0.25">
      <c r="A2062" s="61" t="s">
        <v>106</v>
      </c>
      <c r="B2062" s="61" t="s">
        <v>47</v>
      </c>
      <c r="C2062" s="60">
        <v>16126.122064699999</v>
      </c>
      <c r="D2062" s="61" t="s">
        <v>106</v>
      </c>
      <c r="E2062" s="61" t="s">
        <v>4</v>
      </c>
    </row>
    <row r="2063" spans="1:5" x14ac:dyDescent="0.25">
      <c r="A2063" s="61" t="s">
        <v>106</v>
      </c>
      <c r="B2063" s="61" t="s">
        <v>41</v>
      </c>
      <c r="C2063" s="60">
        <v>16055.624830500001</v>
      </c>
      <c r="D2063" s="61" t="s">
        <v>107</v>
      </c>
      <c r="E2063" s="61" t="s">
        <v>4</v>
      </c>
    </row>
    <row r="2064" spans="1:5" x14ac:dyDescent="0.25">
      <c r="A2064" s="61" t="s">
        <v>106</v>
      </c>
      <c r="B2064" s="61" t="s">
        <v>41</v>
      </c>
      <c r="C2064" s="60">
        <v>15978.1608598</v>
      </c>
      <c r="D2064" s="61" t="s">
        <v>107</v>
      </c>
      <c r="E2064" s="61" t="s">
        <v>15</v>
      </c>
    </row>
    <row r="2065" spans="1:5" x14ac:dyDescent="0.25">
      <c r="A2065" s="61" t="s">
        <v>106</v>
      </c>
      <c r="B2065" s="61" t="s">
        <v>44</v>
      </c>
      <c r="C2065" s="60">
        <v>15967.4637188</v>
      </c>
      <c r="D2065" s="61" t="s">
        <v>107</v>
      </c>
      <c r="E2065" s="61" t="s">
        <v>14</v>
      </c>
    </row>
    <row r="2066" spans="1:5" x14ac:dyDescent="0.25">
      <c r="A2066" s="61" t="s">
        <v>106</v>
      </c>
      <c r="B2066" s="61" t="s">
        <v>40</v>
      </c>
      <c r="C2066" s="60">
        <v>15958.1310717</v>
      </c>
      <c r="D2066" s="61" t="s">
        <v>106</v>
      </c>
      <c r="E2066" s="61" t="s">
        <v>15</v>
      </c>
    </row>
    <row r="2067" spans="1:5" x14ac:dyDescent="0.25">
      <c r="A2067" s="61" t="s">
        <v>106</v>
      </c>
      <c r="B2067" s="61" t="s">
        <v>44</v>
      </c>
      <c r="C2067" s="60">
        <v>15930.943422</v>
      </c>
      <c r="D2067" s="61" t="s">
        <v>107</v>
      </c>
      <c r="E2067" s="61" t="s">
        <v>5</v>
      </c>
    </row>
    <row r="2068" spans="1:5" x14ac:dyDescent="0.25">
      <c r="A2068" s="61" t="s">
        <v>106</v>
      </c>
      <c r="B2068" s="61" t="s">
        <v>41</v>
      </c>
      <c r="C2068" s="60">
        <v>15814.87003</v>
      </c>
      <c r="D2068" s="61" t="s">
        <v>107</v>
      </c>
      <c r="E2068" s="61" t="s">
        <v>4</v>
      </c>
    </row>
    <row r="2069" spans="1:5" x14ac:dyDescent="0.25">
      <c r="A2069" s="61" t="s">
        <v>106</v>
      </c>
      <c r="B2069" s="61" t="s">
        <v>47</v>
      </c>
      <c r="C2069" s="60">
        <v>15797.9107621</v>
      </c>
      <c r="D2069" s="61" t="s">
        <v>106</v>
      </c>
      <c r="E2069" s="61" t="s">
        <v>4</v>
      </c>
    </row>
    <row r="2070" spans="1:5" x14ac:dyDescent="0.25">
      <c r="A2070" s="61" t="s">
        <v>106</v>
      </c>
      <c r="B2070" s="61" t="s">
        <v>40</v>
      </c>
      <c r="C2070" s="60">
        <v>15580.928925300001</v>
      </c>
      <c r="D2070" s="61" t="s">
        <v>107</v>
      </c>
      <c r="E2070" s="61" t="s">
        <v>4</v>
      </c>
    </row>
    <row r="2071" spans="1:5" x14ac:dyDescent="0.25">
      <c r="A2071" s="61" t="s">
        <v>106</v>
      </c>
      <c r="B2071" s="61" t="s">
        <v>44</v>
      </c>
      <c r="C2071" s="60">
        <v>15441.8771915</v>
      </c>
      <c r="D2071" s="61" t="s">
        <v>107</v>
      </c>
      <c r="E2071" s="61" t="s">
        <v>14</v>
      </c>
    </row>
    <row r="2072" spans="1:5" x14ac:dyDescent="0.25">
      <c r="A2072" s="61" t="s">
        <v>106</v>
      </c>
      <c r="B2072" s="61" t="s">
        <v>41</v>
      </c>
      <c r="C2072" s="60">
        <v>15429.8538976</v>
      </c>
      <c r="D2072" s="61" t="s">
        <v>106</v>
      </c>
      <c r="E2072" s="61" t="s">
        <v>15</v>
      </c>
    </row>
    <row r="2073" spans="1:5" x14ac:dyDescent="0.25">
      <c r="A2073" s="61" t="s">
        <v>106</v>
      </c>
      <c r="B2073" s="61" t="s">
        <v>45</v>
      </c>
      <c r="C2073" s="60">
        <v>15400.459596500001</v>
      </c>
      <c r="D2073" s="61" t="s">
        <v>106</v>
      </c>
      <c r="E2073" s="61" t="s">
        <v>14</v>
      </c>
    </row>
    <row r="2074" spans="1:5" x14ac:dyDescent="0.25">
      <c r="A2074" s="61" t="s">
        <v>106</v>
      </c>
      <c r="B2074" s="61" t="s">
        <v>44</v>
      </c>
      <c r="C2074" s="60">
        <v>15277.6331274</v>
      </c>
      <c r="D2074" s="61" t="s">
        <v>107</v>
      </c>
      <c r="E2074" s="61" t="s">
        <v>4</v>
      </c>
    </row>
    <row r="2075" spans="1:5" x14ac:dyDescent="0.25">
      <c r="A2075" s="61" t="s">
        <v>106</v>
      </c>
      <c r="B2075" s="61" t="s">
        <v>45</v>
      </c>
      <c r="C2075" s="60">
        <v>15203.0891823</v>
      </c>
      <c r="D2075" s="61" t="s">
        <v>107</v>
      </c>
      <c r="E2075" s="61" t="s">
        <v>10</v>
      </c>
    </row>
    <row r="2076" spans="1:5" x14ac:dyDescent="0.25">
      <c r="A2076" s="61" t="s">
        <v>106</v>
      </c>
      <c r="B2076" s="61" t="s">
        <v>45</v>
      </c>
      <c r="C2076" s="60">
        <v>15166.6082501</v>
      </c>
      <c r="D2076" s="61" t="s">
        <v>107</v>
      </c>
      <c r="E2076" s="61" t="s">
        <v>5</v>
      </c>
    </row>
    <row r="2077" spans="1:5" x14ac:dyDescent="0.25">
      <c r="A2077" s="61" t="s">
        <v>106</v>
      </c>
      <c r="B2077" s="61" t="s">
        <v>42</v>
      </c>
      <c r="C2077" s="60">
        <v>15114.054855099999</v>
      </c>
      <c r="D2077" s="61" t="s">
        <v>107</v>
      </c>
      <c r="E2077" s="61" t="s">
        <v>6</v>
      </c>
    </row>
    <row r="2078" spans="1:5" x14ac:dyDescent="0.25">
      <c r="A2078" s="61" t="s">
        <v>106</v>
      </c>
      <c r="B2078" s="61" t="s">
        <v>44</v>
      </c>
      <c r="C2078" s="60">
        <v>15090.960553299999</v>
      </c>
      <c r="D2078" s="61" t="s">
        <v>107</v>
      </c>
      <c r="E2078" s="61" t="s">
        <v>15</v>
      </c>
    </row>
    <row r="2079" spans="1:5" x14ac:dyDescent="0.25">
      <c r="A2079" s="61" t="s">
        <v>106</v>
      </c>
      <c r="B2079" s="61" t="s">
        <v>44</v>
      </c>
      <c r="C2079" s="60">
        <v>15051.5394504</v>
      </c>
      <c r="D2079" s="61" t="s">
        <v>107</v>
      </c>
      <c r="E2079" s="61" t="s">
        <v>14</v>
      </c>
    </row>
    <row r="2080" spans="1:5" x14ac:dyDescent="0.25">
      <c r="A2080" s="61" t="s">
        <v>106</v>
      </c>
      <c r="B2080" s="61" t="s">
        <v>44</v>
      </c>
      <c r="C2080" s="60">
        <v>15041.7765215</v>
      </c>
      <c r="D2080" s="61" t="s">
        <v>107</v>
      </c>
      <c r="E2080" s="61" t="s">
        <v>14</v>
      </c>
    </row>
    <row r="2081" spans="1:5" x14ac:dyDescent="0.25">
      <c r="A2081" s="61" t="s">
        <v>106</v>
      </c>
      <c r="B2081" s="61" t="s">
        <v>44</v>
      </c>
      <c r="C2081" s="60">
        <v>15030.4794566</v>
      </c>
      <c r="D2081" s="61" t="s">
        <v>107</v>
      </c>
      <c r="E2081" s="61" t="s">
        <v>14</v>
      </c>
    </row>
    <row r="2082" spans="1:5" x14ac:dyDescent="0.25">
      <c r="A2082" s="61" t="s">
        <v>106</v>
      </c>
      <c r="B2082" s="61" t="s">
        <v>40</v>
      </c>
      <c r="C2082" s="60">
        <v>14770.485041600001</v>
      </c>
      <c r="D2082" s="61" t="s">
        <v>107</v>
      </c>
      <c r="E2082" s="61" t="s">
        <v>4</v>
      </c>
    </row>
    <row r="2083" spans="1:5" x14ac:dyDescent="0.25">
      <c r="A2083" s="61" t="s">
        <v>106</v>
      </c>
      <c r="B2083" s="61" t="s">
        <v>44</v>
      </c>
      <c r="C2083" s="60">
        <v>14767.518825200001</v>
      </c>
      <c r="D2083" s="61" t="s">
        <v>107</v>
      </c>
      <c r="E2083" s="61" t="s">
        <v>4</v>
      </c>
    </row>
    <row r="2084" spans="1:5" x14ac:dyDescent="0.25">
      <c r="A2084" s="61" t="s">
        <v>106</v>
      </c>
      <c r="B2084" s="61" t="s">
        <v>44</v>
      </c>
      <c r="C2084" s="60">
        <v>14760.317256</v>
      </c>
      <c r="D2084" s="61" t="s">
        <v>107</v>
      </c>
      <c r="E2084" s="61" t="s">
        <v>14</v>
      </c>
    </row>
    <row r="2085" spans="1:5" x14ac:dyDescent="0.25">
      <c r="A2085" s="61" t="s">
        <v>106</v>
      </c>
      <c r="B2085" s="61" t="s">
        <v>40</v>
      </c>
      <c r="C2085" s="60">
        <v>14641.639968199999</v>
      </c>
      <c r="D2085" s="61" t="s">
        <v>107</v>
      </c>
      <c r="E2085" s="61" t="s">
        <v>4</v>
      </c>
    </row>
    <row r="2086" spans="1:5" x14ac:dyDescent="0.25">
      <c r="A2086" s="61" t="s">
        <v>106</v>
      </c>
      <c r="B2086" s="61" t="s">
        <v>44</v>
      </c>
      <c r="C2086" s="60">
        <v>14638.676978699999</v>
      </c>
      <c r="D2086" s="61" t="s">
        <v>106</v>
      </c>
      <c r="E2086" s="61" t="s">
        <v>14</v>
      </c>
    </row>
    <row r="2087" spans="1:5" x14ac:dyDescent="0.25">
      <c r="A2087" s="61" t="s">
        <v>106</v>
      </c>
      <c r="B2087" s="61" t="s">
        <v>41</v>
      </c>
      <c r="C2087" s="60">
        <v>14597.567741299999</v>
      </c>
      <c r="D2087" s="61" t="s">
        <v>107</v>
      </c>
      <c r="E2087" s="61" t="s">
        <v>4</v>
      </c>
    </row>
    <row r="2088" spans="1:5" x14ac:dyDescent="0.25">
      <c r="A2088" s="61" t="s">
        <v>106</v>
      </c>
      <c r="B2088" s="61" t="s">
        <v>41</v>
      </c>
      <c r="C2088" s="60">
        <v>14588.92801</v>
      </c>
      <c r="D2088" s="61" t="s">
        <v>107</v>
      </c>
      <c r="E2088" s="61" t="s">
        <v>4</v>
      </c>
    </row>
    <row r="2089" spans="1:5" x14ac:dyDescent="0.25">
      <c r="A2089" s="61" t="s">
        <v>106</v>
      </c>
      <c r="B2089" s="61" t="s">
        <v>41</v>
      </c>
      <c r="C2089" s="60">
        <v>14587.4183254</v>
      </c>
      <c r="D2089" s="61" t="s">
        <v>107</v>
      </c>
      <c r="E2089" s="61" t="s">
        <v>4</v>
      </c>
    </row>
    <row r="2090" spans="1:5" x14ac:dyDescent="0.25">
      <c r="A2090" s="61" t="s">
        <v>106</v>
      </c>
      <c r="B2090" s="61" t="s">
        <v>40</v>
      </c>
      <c r="C2090" s="60">
        <v>14571.3077249</v>
      </c>
      <c r="D2090" s="61" t="s">
        <v>107</v>
      </c>
      <c r="E2090" s="61" t="s">
        <v>4</v>
      </c>
    </row>
    <row r="2091" spans="1:5" x14ac:dyDescent="0.25">
      <c r="A2091" s="61" t="s">
        <v>106</v>
      </c>
      <c r="B2091" s="61" t="s">
        <v>44</v>
      </c>
      <c r="C2091" s="60">
        <v>14519.572280099999</v>
      </c>
      <c r="D2091" s="61" t="s">
        <v>107</v>
      </c>
      <c r="E2091" s="61" t="s">
        <v>14</v>
      </c>
    </row>
    <row r="2092" spans="1:5" x14ac:dyDescent="0.25">
      <c r="A2092" s="61" t="s">
        <v>106</v>
      </c>
      <c r="B2092" s="61" t="s">
        <v>47</v>
      </c>
      <c r="C2092" s="60">
        <v>14468.8043555</v>
      </c>
      <c r="D2092" s="61" t="s">
        <v>107</v>
      </c>
      <c r="E2092" s="61" t="s">
        <v>3</v>
      </c>
    </row>
    <row r="2093" spans="1:5" x14ac:dyDescent="0.25">
      <c r="A2093" s="61" t="s">
        <v>106</v>
      </c>
      <c r="B2093" s="61" t="s">
        <v>43</v>
      </c>
      <c r="C2093" s="60">
        <v>14433.4789614</v>
      </c>
      <c r="D2093" s="61" t="s">
        <v>107</v>
      </c>
      <c r="E2093" s="61" t="s">
        <v>9</v>
      </c>
    </row>
    <row r="2094" spans="1:5" x14ac:dyDescent="0.25">
      <c r="A2094" s="61" t="s">
        <v>106</v>
      </c>
      <c r="B2094" s="61" t="s">
        <v>44</v>
      </c>
      <c r="C2094" s="60">
        <v>14307.810275399999</v>
      </c>
      <c r="D2094" s="61" t="s">
        <v>106</v>
      </c>
      <c r="E2094" s="61" t="s">
        <v>5</v>
      </c>
    </row>
    <row r="2095" spans="1:5" x14ac:dyDescent="0.25">
      <c r="A2095" s="61" t="s">
        <v>106</v>
      </c>
      <c r="B2095" s="61" t="s">
        <v>41</v>
      </c>
      <c r="C2095" s="60">
        <v>14272.074696600001</v>
      </c>
      <c r="D2095" s="61" t="s">
        <v>107</v>
      </c>
      <c r="E2095" s="61" t="s">
        <v>4</v>
      </c>
    </row>
    <row r="2096" spans="1:5" x14ac:dyDescent="0.25">
      <c r="A2096" s="61" t="s">
        <v>106</v>
      </c>
      <c r="B2096" s="61" t="s">
        <v>42</v>
      </c>
      <c r="C2096" s="60">
        <v>14241.538872200001</v>
      </c>
      <c r="D2096" s="61" t="s">
        <v>107</v>
      </c>
      <c r="E2096" s="61" t="s">
        <v>4</v>
      </c>
    </row>
    <row r="2097" spans="1:5" x14ac:dyDescent="0.25">
      <c r="A2097" s="61" t="s">
        <v>106</v>
      </c>
      <c r="B2097" s="61" t="s">
        <v>42</v>
      </c>
      <c r="C2097" s="60">
        <v>14238.4737105</v>
      </c>
      <c r="D2097" s="61" t="s">
        <v>107</v>
      </c>
      <c r="E2097" s="61" t="s">
        <v>2</v>
      </c>
    </row>
    <row r="2098" spans="1:5" x14ac:dyDescent="0.25">
      <c r="A2098" s="61" t="s">
        <v>106</v>
      </c>
      <c r="B2098" s="61" t="s">
        <v>44</v>
      </c>
      <c r="C2098" s="60">
        <v>14190.2760012</v>
      </c>
      <c r="D2098" s="61" t="s">
        <v>107</v>
      </c>
      <c r="E2098" s="61" t="s">
        <v>14</v>
      </c>
    </row>
    <row r="2099" spans="1:5" x14ac:dyDescent="0.25">
      <c r="A2099" s="61" t="s">
        <v>106</v>
      </c>
      <c r="B2099" s="61" t="s">
        <v>41</v>
      </c>
      <c r="C2099" s="60">
        <v>14182.281845699999</v>
      </c>
      <c r="D2099" s="61" t="s">
        <v>106</v>
      </c>
      <c r="E2099" s="61" t="s">
        <v>14</v>
      </c>
    </row>
    <row r="2100" spans="1:5" x14ac:dyDescent="0.25">
      <c r="A2100" s="61" t="s">
        <v>106</v>
      </c>
      <c r="B2100" s="61" t="s">
        <v>44</v>
      </c>
      <c r="C2100" s="60">
        <v>14123.981465700001</v>
      </c>
      <c r="D2100" s="61" t="s">
        <v>107</v>
      </c>
      <c r="E2100" s="61" t="s">
        <v>14</v>
      </c>
    </row>
    <row r="2101" spans="1:5" x14ac:dyDescent="0.25">
      <c r="A2101" s="61" t="s">
        <v>106</v>
      </c>
      <c r="B2101" s="61" t="s">
        <v>39</v>
      </c>
      <c r="C2101" s="60">
        <v>14022.577664</v>
      </c>
      <c r="D2101" s="61" t="s">
        <v>107</v>
      </c>
      <c r="E2101" s="61" t="s">
        <v>5</v>
      </c>
    </row>
    <row r="2102" spans="1:5" x14ac:dyDescent="0.25">
      <c r="A2102" s="61" t="s">
        <v>106</v>
      </c>
      <c r="B2102" s="61" t="s">
        <v>44</v>
      </c>
      <c r="C2102" s="60">
        <v>13921.286083000001</v>
      </c>
      <c r="D2102" s="61" t="s">
        <v>107</v>
      </c>
      <c r="E2102" s="61" t="s">
        <v>14</v>
      </c>
    </row>
    <row r="2103" spans="1:5" x14ac:dyDescent="0.25">
      <c r="A2103" s="61" t="s">
        <v>106</v>
      </c>
      <c r="B2103" s="61" t="s">
        <v>47</v>
      </c>
      <c r="C2103" s="60">
        <v>13825.4871607</v>
      </c>
      <c r="D2103" s="61" t="s">
        <v>106</v>
      </c>
      <c r="E2103" s="61" t="s">
        <v>11</v>
      </c>
    </row>
    <row r="2104" spans="1:5" x14ac:dyDescent="0.25">
      <c r="A2104" s="61" t="s">
        <v>106</v>
      </c>
      <c r="B2104" s="61" t="s">
        <v>41</v>
      </c>
      <c r="C2104" s="60">
        <v>13821.618420299999</v>
      </c>
      <c r="D2104" s="61" t="s">
        <v>107</v>
      </c>
      <c r="E2104" s="61" t="s">
        <v>5</v>
      </c>
    </row>
    <row r="2105" spans="1:5" x14ac:dyDescent="0.25">
      <c r="A2105" s="61" t="s">
        <v>106</v>
      </c>
      <c r="B2105" s="61" t="s">
        <v>40</v>
      </c>
      <c r="C2105" s="60">
        <v>13788.5891899</v>
      </c>
      <c r="D2105" s="61" t="s">
        <v>107</v>
      </c>
      <c r="E2105" s="61" t="s">
        <v>4</v>
      </c>
    </row>
    <row r="2106" spans="1:5" x14ac:dyDescent="0.25">
      <c r="A2106" s="61" t="s">
        <v>106</v>
      </c>
      <c r="B2106" s="61" t="s">
        <v>44</v>
      </c>
      <c r="C2106" s="60">
        <v>13705.749957399999</v>
      </c>
      <c r="D2106" s="61" t="s">
        <v>107</v>
      </c>
      <c r="E2106" s="61" t="s">
        <v>14</v>
      </c>
    </row>
    <row r="2107" spans="1:5" x14ac:dyDescent="0.25">
      <c r="A2107" s="61" t="s">
        <v>106</v>
      </c>
      <c r="B2107" s="61" t="s">
        <v>41</v>
      </c>
      <c r="C2107" s="60">
        <v>13700.515965000001</v>
      </c>
      <c r="D2107" s="61" t="s">
        <v>107</v>
      </c>
      <c r="E2107" s="61" t="s">
        <v>4</v>
      </c>
    </row>
    <row r="2108" spans="1:5" x14ac:dyDescent="0.25">
      <c r="A2108" s="61" t="s">
        <v>106</v>
      </c>
      <c r="B2108" s="61" t="s">
        <v>45</v>
      </c>
      <c r="C2108" s="60">
        <v>13650.532641100001</v>
      </c>
      <c r="D2108" s="61" t="s">
        <v>106</v>
      </c>
      <c r="E2108" s="61" t="s">
        <v>14</v>
      </c>
    </row>
    <row r="2109" spans="1:5" x14ac:dyDescent="0.25">
      <c r="A2109" s="61" t="s">
        <v>106</v>
      </c>
      <c r="B2109" s="61" t="s">
        <v>44</v>
      </c>
      <c r="C2109" s="60">
        <v>13643.9009788</v>
      </c>
      <c r="D2109" s="61" t="s">
        <v>107</v>
      </c>
      <c r="E2109" s="61" t="s">
        <v>14</v>
      </c>
    </row>
    <row r="2110" spans="1:5" x14ac:dyDescent="0.25">
      <c r="A2110" s="61" t="s">
        <v>106</v>
      </c>
      <c r="B2110" s="61" t="s">
        <v>47</v>
      </c>
      <c r="C2110" s="60">
        <v>13438.546973799999</v>
      </c>
      <c r="D2110" s="61" t="s">
        <v>107</v>
      </c>
      <c r="E2110" s="61" t="s">
        <v>4</v>
      </c>
    </row>
    <row r="2111" spans="1:5" x14ac:dyDescent="0.25">
      <c r="A2111" s="61" t="s">
        <v>106</v>
      </c>
      <c r="B2111" s="61" t="s">
        <v>40</v>
      </c>
      <c r="C2111" s="60">
        <v>13156.650432099999</v>
      </c>
      <c r="D2111" s="61" t="s">
        <v>107</v>
      </c>
      <c r="E2111" s="61" t="s">
        <v>6</v>
      </c>
    </row>
    <row r="2112" spans="1:5" x14ac:dyDescent="0.25">
      <c r="A2112" s="61" t="s">
        <v>106</v>
      </c>
      <c r="B2112" s="61" t="s">
        <v>39</v>
      </c>
      <c r="C2112" s="60">
        <v>12891.0046057</v>
      </c>
      <c r="D2112" s="61" t="s">
        <v>107</v>
      </c>
      <c r="E2112" s="61" t="s">
        <v>6</v>
      </c>
    </row>
    <row r="2113" spans="1:5" x14ac:dyDescent="0.25">
      <c r="A2113" s="61" t="s">
        <v>106</v>
      </c>
      <c r="B2113" s="61" t="s">
        <v>41</v>
      </c>
      <c r="C2113" s="60">
        <v>12864.887512200001</v>
      </c>
      <c r="D2113" s="61" t="s">
        <v>107</v>
      </c>
      <c r="E2113" s="61" t="s">
        <v>14</v>
      </c>
    </row>
    <row r="2114" spans="1:5" x14ac:dyDescent="0.25">
      <c r="A2114" s="61" t="s">
        <v>106</v>
      </c>
      <c r="B2114" s="61" t="s">
        <v>40</v>
      </c>
      <c r="C2114" s="60">
        <v>12837.7657958</v>
      </c>
      <c r="D2114" s="61" t="s">
        <v>107</v>
      </c>
      <c r="E2114" s="61" t="s">
        <v>4</v>
      </c>
    </row>
    <row r="2115" spans="1:5" x14ac:dyDescent="0.25">
      <c r="A2115" s="61" t="s">
        <v>106</v>
      </c>
      <c r="B2115" s="61" t="s">
        <v>41</v>
      </c>
      <c r="C2115" s="60">
        <v>12827.925974600001</v>
      </c>
      <c r="D2115" s="61" t="s">
        <v>107</v>
      </c>
      <c r="E2115" s="61" t="s">
        <v>4</v>
      </c>
    </row>
    <row r="2116" spans="1:5" x14ac:dyDescent="0.25">
      <c r="A2116" s="61" t="s">
        <v>106</v>
      </c>
      <c r="B2116" s="61" t="s">
        <v>47</v>
      </c>
      <c r="C2116" s="60">
        <v>12794.508026199999</v>
      </c>
      <c r="D2116" s="61" t="s">
        <v>106</v>
      </c>
      <c r="E2116" s="61" t="s">
        <v>15</v>
      </c>
    </row>
    <row r="2117" spans="1:5" x14ac:dyDescent="0.25">
      <c r="A2117" s="61" t="s">
        <v>106</v>
      </c>
      <c r="B2117" s="61" t="s">
        <v>41</v>
      </c>
      <c r="C2117" s="60">
        <v>12729.173896800001</v>
      </c>
      <c r="D2117" s="61" t="s">
        <v>107</v>
      </c>
      <c r="E2117" s="61" t="s">
        <v>5</v>
      </c>
    </row>
    <row r="2118" spans="1:5" x14ac:dyDescent="0.25">
      <c r="A2118" s="61" t="s">
        <v>106</v>
      </c>
      <c r="B2118" s="61" t="s">
        <v>44</v>
      </c>
      <c r="C2118" s="60">
        <v>12637.921386100001</v>
      </c>
      <c r="D2118" s="61" t="s">
        <v>107</v>
      </c>
      <c r="E2118" s="61" t="s">
        <v>4</v>
      </c>
    </row>
    <row r="2119" spans="1:5" x14ac:dyDescent="0.25">
      <c r="A2119" s="61" t="s">
        <v>106</v>
      </c>
      <c r="B2119" s="61" t="s">
        <v>45</v>
      </c>
      <c r="C2119" s="60">
        <v>12587.9442201</v>
      </c>
      <c r="D2119" s="61" t="s">
        <v>106</v>
      </c>
      <c r="E2119" s="61" t="s">
        <v>15</v>
      </c>
    </row>
    <row r="2120" spans="1:5" x14ac:dyDescent="0.25">
      <c r="A2120" s="61" t="s">
        <v>106</v>
      </c>
      <c r="B2120" s="61" t="s">
        <v>47</v>
      </c>
      <c r="C2120" s="60">
        <v>12578.332388500001</v>
      </c>
      <c r="D2120" s="61" t="s">
        <v>106</v>
      </c>
      <c r="E2120" s="61" t="s">
        <v>8</v>
      </c>
    </row>
    <row r="2121" spans="1:5" x14ac:dyDescent="0.25">
      <c r="A2121" s="61" t="s">
        <v>106</v>
      </c>
      <c r="B2121" s="61" t="s">
        <v>44</v>
      </c>
      <c r="C2121" s="60">
        <v>12555.5537731</v>
      </c>
      <c r="D2121" s="61" t="s">
        <v>107</v>
      </c>
      <c r="E2121" s="61" t="s">
        <v>4</v>
      </c>
    </row>
    <row r="2122" spans="1:5" x14ac:dyDescent="0.25">
      <c r="A2122" s="61" t="s">
        <v>106</v>
      </c>
      <c r="B2122" s="61" t="s">
        <v>47</v>
      </c>
      <c r="C2122" s="60">
        <v>12497.8542067</v>
      </c>
      <c r="D2122" s="61" t="s">
        <v>107</v>
      </c>
      <c r="E2122" s="61" t="s">
        <v>10</v>
      </c>
    </row>
    <row r="2123" spans="1:5" x14ac:dyDescent="0.25">
      <c r="A2123" s="61" t="s">
        <v>106</v>
      </c>
      <c r="B2123" s="61" t="s">
        <v>46</v>
      </c>
      <c r="C2123" s="60">
        <v>12393.6606656</v>
      </c>
      <c r="D2123" s="61" t="s">
        <v>107</v>
      </c>
      <c r="E2123" s="61" t="s">
        <v>9</v>
      </c>
    </row>
    <row r="2124" spans="1:5" x14ac:dyDescent="0.25">
      <c r="A2124" s="61" t="s">
        <v>106</v>
      </c>
      <c r="B2124" s="61" t="s">
        <v>40</v>
      </c>
      <c r="C2124" s="60">
        <v>12377.938445600001</v>
      </c>
      <c r="D2124" s="61" t="s">
        <v>107</v>
      </c>
      <c r="E2124" s="61" t="s">
        <v>5</v>
      </c>
    </row>
    <row r="2125" spans="1:5" x14ac:dyDescent="0.25">
      <c r="A2125" s="61" t="s">
        <v>106</v>
      </c>
      <c r="B2125" s="61" t="s">
        <v>44</v>
      </c>
      <c r="C2125" s="60">
        <v>12369.7951591</v>
      </c>
      <c r="D2125" s="61" t="s">
        <v>107</v>
      </c>
      <c r="E2125" s="61" t="s">
        <v>14</v>
      </c>
    </row>
    <row r="2126" spans="1:5" x14ac:dyDescent="0.25">
      <c r="A2126" s="61" t="s">
        <v>106</v>
      </c>
      <c r="B2126" s="61" t="s">
        <v>42</v>
      </c>
      <c r="C2126" s="60">
        <v>12291.439978799999</v>
      </c>
      <c r="D2126" s="61" t="s">
        <v>107</v>
      </c>
      <c r="E2126" s="61" t="s">
        <v>14</v>
      </c>
    </row>
    <row r="2127" spans="1:5" x14ac:dyDescent="0.25">
      <c r="A2127" s="61" t="s">
        <v>106</v>
      </c>
      <c r="B2127" s="61" t="s">
        <v>41</v>
      </c>
      <c r="C2127" s="60">
        <v>12235.738219700001</v>
      </c>
      <c r="D2127" s="61" t="s">
        <v>107</v>
      </c>
      <c r="E2127" s="61" t="s">
        <v>15</v>
      </c>
    </row>
    <row r="2128" spans="1:5" x14ac:dyDescent="0.25">
      <c r="A2128" s="61" t="s">
        <v>106</v>
      </c>
      <c r="B2128" s="61" t="s">
        <v>47</v>
      </c>
      <c r="C2128" s="60">
        <v>12119.4410778</v>
      </c>
      <c r="D2128" s="61" t="s">
        <v>106</v>
      </c>
      <c r="E2128" s="61" t="s">
        <v>14</v>
      </c>
    </row>
    <row r="2129" spans="1:5" x14ac:dyDescent="0.25">
      <c r="A2129" s="61" t="s">
        <v>106</v>
      </c>
      <c r="B2129" s="61" t="s">
        <v>41</v>
      </c>
      <c r="C2129" s="60">
        <v>12104.1839353</v>
      </c>
      <c r="D2129" s="61" t="s">
        <v>106</v>
      </c>
      <c r="E2129" s="61" t="s">
        <v>12</v>
      </c>
    </row>
    <row r="2130" spans="1:5" x14ac:dyDescent="0.25">
      <c r="A2130" s="61" t="s">
        <v>106</v>
      </c>
      <c r="B2130" s="61" t="s">
        <v>45</v>
      </c>
      <c r="C2130" s="60">
        <v>12009.521948899999</v>
      </c>
      <c r="D2130" s="61" t="s">
        <v>106</v>
      </c>
      <c r="E2130" s="61" t="s">
        <v>14</v>
      </c>
    </row>
    <row r="2131" spans="1:5" x14ac:dyDescent="0.25">
      <c r="A2131" s="61" t="s">
        <v>106</v>
      </c>
      <c r="B2131" s="61" t="s">
        <v>44</v>
      </c>
      <c r="C2131" s="60">
        <v>11950.8322513</v>
      </c>
      <c r="D2131" s="61" t="s">
        <v>107</v>
      </c>
      <c r="E2131" s="61" t="s">
        <v>14</v>
      </c>
    </row>
    <row r="2132" spans="1:5" x14ac:dyDescent="0.25">
      <c r="A2132" s="61" t="s">
        <v>106</v>
      </c>
      <c r="B2132" s="61" t="s">
        <v>45</v>
      </c>
      <c r="C2132" s="60">
        <v>11935.4767398</v>
      </c>
      <c r="D2132" s="61" t="s">
        <v>106</v>
      </c>
      <c r="E2132" s="61" t="s">
        <v>11</v>
      </c>
    </row>
    <row r="2133" spans="1:5" x14ac:dyDescent="0.25">
      <c r="A2133" s="61" t="s">
        <v>106</v>
      </c>
      <c r="B2133" s="61" t="s">
        <v>44</v>
      </c>
      <c r="C2133" s="60">
        <v>11883.2630407</v>
      </c>
      <c r="D2133" s="61" t="s">
        <v>107</v>
      </c>
      <c r="E2133" s="61" t="s">
        <v>14</v>
      </c>
    </row>
    <row r="2134" spans="1:5" x14ac:dyDescent="0.25">
      <c r="A2134" s="61" t="s">
        <v>106</v>
      </c>
      <c r="B2134" s="61" t="s">
        <v>44</v>
      </c>
      <c r="C2134" s="60">
        <v>11857.7629763</v>
      </c>
      <c r="D2134" s="61" t="s">
        <v>106</v>
      </c>
      <c r="E2134" s="61" t="s">
        <v>14</v>
      </c>
    </row>
    <row r="2135" spans="1:5" x14ac:dyDescent="0.25">
      <c r="A2135" s="61" t="s">
        <v>106</v>
      </c>
      <c r="B2135" s="61" t="s">
        <v>44</v>
      </c>
      <c r="C2135" s="60">
        <v>11789.573445100001</v>
      </c>
      <c r="D2135" s="61" t="s">
        <v>107</v>
      </c>
      <c r="E2135" s="61" t="s">
        <v>14</v>
      </c>
    </row>
    <row r="2136" spans="1:5" x14ac:dyDescent="0.25">
      <c r="A2136" s="61" t="s">
        <v>106</v>
      </c>
      <c r="B2136" s="61" t="s">
        <v>42</v>
      </c>
      <c r="C2136" s="60">
        <v>11759.4439026</v>
      </c>
      <c r="D2136" s="61" t="s">
        <v>107</v>
      </c>
      <c r="E2136" s="61" t="s">
        <v>4</v>
      </c>
    </row>
    <row r="2137" spans="1:5" x14ac:dyDescent="0.25">
      <c r="A2137" s="61" t="s">
        <v>106</v>
      </c>
      <c r="B2137" s="61" t="s">
        <v>40</v>
      </c>
      <c r="C2137" s="60">
        <v>11718.7560968</v>
      </c>
      <c r="D2137" s="61" t="s">
        <v>107</v>
      </c>
      <c r="E2137" s="61" t="s">
        <v>6</v>
      </c>
    </row>
    <row r="2138" spans="1:5" x14ac:dyDescent="0.25">
      <c r="A2138" s="61" t="s">
        <v>106</v>
      </c>
      <c r="B2138" s="61" t="s">
        <v>39</v>
      </c>
      <c r="C2138" s="60">
        <v>11618.3366792</v>
      </c>
      <c r="D2138" s="61" t="s">
        <v>107</v>
      </c>
      <c r="E2138" s="61" t="s">
        <v>5</v>
      </c>
    </row>
    <row r="2139" spans="1:5" x14ac:dyDescent="0.25">
      <c r="A2139" s="61" t="s">
        <v>106</v>
      </c>
      <c r="B2139" s="61" t="s">
        <v>41</v>
      </c>
      <c r="C2139" s="60">
        <v>11472.3335403</v>
      </c>
      <c r="D2139" s="61" t="s">
        <v>107</v>
      </c>
      <c r="E2139" s="61" t="s">
        <v>14</v>
      </c>
    </row>
    <row r="2140" spans="1:5" x14ac:dyDescent="0.25">
      <c r="A2140" s="61" t="s">
        <v>107</v>
      </c>
      <c r="B2140" s="61" t="s">
        <v>41</v>
      </c>
      <c r="C2140" s="60">
        <v>11454.6606546</v>
      </c>
      <c r="D2140" s="61" t="s">
        <v>107</v>
      </c>
      <c r="E2140" s="61" t="s">
        <v>6</v>
      </c>
    </row>
    <row r="2141" spans="1:5" x14ac:dyDescent="0.25">
      <c r="A2141" s="61" t="s">
        <v>107</v>
      </c>
      <c r="B2141" s="61" t="s">
        <v>42</v>
      </c>
      <c r="C2141" s="60">
        <v>11409.311504200001</v>
      </c>
      <c r="D2141" s="61" t="s">
        <v>107</v>
      </c>
      <c r="E2141" s="61" t="s">
        <v>14</v>
      </c>
    </row>
    <row r="2142" spans="1:5" x14ac:dyDescent="0.25">
      <c r="A2142" s="61" t="s">
        <v>107</v>
      </c>
      <c r="B2142" s="61" t="s">
        <v>45</v>
      </c>
      <c r="C2142" s="60">
        <v>11361.285235200001</v>
      </c>
      <c r="D2142" s="61" t="s">
        <v>107</v>
      </c>
      <c r="E2142" s="61" t="s">
        <v>5</v>
      </c>
    </row>
    <row r="2143" spans="1:5" x14ac:dyDescent="0.25">
      <c r="A2143" s="61" t="s">
        <v>107</v>
      </c>
      <c r="B2143" s="61" t="s">
        <v>41</v>
      </c>
      <c r="C2143" s="60">
        <v>11318.629368899999</v>
      </c>
      <c r="D2143" s="61" t="s">
        <v>107</v>
      </c>
      <c r="E2143" s="61" t="s">
        <v>14</v>
      </c>
    </row>
    <row r="2144" spans="1:5" x14ac:dyDescent="0.25">
      <c r="A2144" s="61" t="s">
        <v>107</v>
      </c>
      <c r="B2144" s="61" t="s">
        <v>41</v>
      </c>
      <c r="C2144" s="60">
        <v>11315.6105713</v>
      </c>
      <c r="D2144" s="61" t="s">
        <v>107</v>
      </c>
      <c r="E2144" s="61" t="s">
        <v>4</v>
      </c>
    </row>
    <row r="2145" spans="1:5" x14ac:dyDescent="0.25">
      <c r="A2145" s="61" t="s">
        <v>107</v>
      </c>
      <c r="B2145" s="61" t="s">
        <v>41</v>
      </c>
      <c r="C2145" s="60">
        <v>11292.454769600001</v>
      </c>
      <c r="D2145" s="61" t="s">
        <v>107</v>
      </c>
      <c r="E2145" s="61" t="s">
        <v>5</v>
      </c>
    </row>
    <row r="2146" spans="1:5" x14ac:dyDescent="0.25">
      <c r="A2146" s="61" t="s">
        <v>107</v>
      </c>
      <c r="B2146" s="61" t="s">
        <v>40</v>
      </c>
      <c r="C2146" s="60">
        <v>11259.0898624</v>
      </c>
      <c r="D2146" s="61" t="s">
        <v>107</v>
      </c>
      <c r="E2146" s="61" t="s">
        <v>4</v>
      </c>
    </row>
    <row r="2147" spans="1:5" x14ac:dyDescent="0.25">
      <c r="A2147" s="61" t="s">
        <v>107</v>
      </c>
      <c r="B2147" s="61" t="s">
        <v>44</v>
      </c>
      <c r="C2147" s="60">
        <v>11193.3956401</v>
      </c>
      <c r="D2147" s="61" t="s">
        <v>107</v>
      </c>
      <c r="E2147" s="61" t="s">
        <v>14</v>
      </c>
    </row>
    <row r="2148" spans="1:5" x14ac:dyDescent="0.25">
      <c r="A2148" s="61" t="s">
        <v>107</v>
      </c>
      <c r="B2148" s="61" t="s">
        <v>44</v>
      </c>
      <c r="C2148" s="60">
        <v>11192.0418778</v>
      </c>
      <c r="D2148" s="61" t="s">
        <v>106</v>
      </c>
      <c r="E2148" s="61" t="s">
        <v>12</v>
      </c>
    </row>
    <row r="2149" spans="1:5" x14ac:dyDescent="0.25">
      <c r="A2149" s="61" t="s">
        <v>107</v>
      </c>
      <c r="B2149" s="61" t="s">
        <v>45</v>
      </c>
      <c r="C2149" s="60">
        <v>11103.8280063</v>
      </c>
      <c r="D2149" s="61" t="s">
        <v>107</v>
      </c>
      <c r="E2149" s="61" t="s">
        <v>11</v>
      </c>
    </row>
    <row r="2150" spans="1:5" x14ac:dyDescent="0.25">
      <c r="A2150" s="61" t="s">
        <v>107</v>
      </c>
      <c r="B2150" s="61" t="s">
        <v>44</v>
      </c>
      <c r="C2150" s="60">
        <v>11084.637428</v>
      </c>
      <c r="D2150" s="61" t="s">
        <v>107</v>
      </c>
      <c r="E2150" s="61" t="s">
        <v>14</v>
      </c>
    </row>
    <row r="2151" spans="1:5" x14ac:dyDescent="0.25">
      <c r="A2151" s="61" t="s">
        <v>107</v>
      </c>
      <c r="B2151" s="61" t="s">
        <v>45</v>
      </c>
      <c r="C2151" s="60">
        <v>11076.0931322</v>
      </c>
      <c r="D2151" s="61" t="s">
        <v>106</v>
      </c>
      <c r="E2151" s="61" t="s">
        <v>11</v>
      </c>
    </row>
    <row r="2152" spans="1:5" x14ac:dyDescent="0.25">
      <c r="A2152" s="61" t="s">
        <v>107</v>
      </c>
      <c r="B2152" s="61" t="s">
        <v>40</v>
      </c>
      <c r="C2152" s="60">
        <v>10841.0517365</v>
      </c>
      <c r="D2152" s="61" t="s">
        <v>107</v>
      </c>
      <c r="E2152" s="61" t="s">
        <v>0</v>
      </c>
    </row>
    <row r="2153" spans="1:5" x14ac:dyDescent="0.25">
      <c r="A2153" s="61" t="s">
        <v>107</v>
      </c>
      <c r="B2153" s="61" t="s">
        <v>41</v>
      </c>
      <c r="C2153" s="60">
        <v>10802.7540966</v>
      </c>
      <c r="D2153" s="61" t="s">
        <v>107</v>
      </c>
      <c r="E2153" s="61" t="s">
        <v>4</v>
      </c>
    </row>
    <row r="2154" spans="1:5" x14ac:dyDescent="0.25">
      <c r="A2154" s="61" t="s">
        <v>107</v>
      </c>
      <c r="B2154" s="61" t="s">
        <v>41</v>
      </c>
      <c r="C2154" s="60">
        <v>10801.884794899999</v>
      </c>
      <c r="D2154" s="61" t="s">
        <v>107</v>
      </c>
      <c r="E2154" s="61" t="s">
        <v>4</v>
      </c>
    </row>
    <row r="2155" spans="1:5" x14ac:dyDescent="0.25">
      <c r="A2155" s="61" t="s">
        <v>107</v>
      </c>
      <c r="B2155" s="61" t="s">
        <v>44</v>
      </c>
      <c r="C2155" s="60">
        <v>10737.668993499999</v>
      </c>
      <c r="D2155" s="61" t="s">
        <v>106</v>
      </c>
      <c r="E2155" s="61" t="s">
        <v>14</v>
      </c>
    </row>
    <row r="2156" spans="1:5" x14ac:dyDescent="0.25">
      <c r="A2156" s="61" t="s">
        <v>107</v>
      </c>
      <c r="B2156" s="61" t="s">
        <v>41</v>
      </c>
      <c r="C2156" s="60">
        <v>10711.0747063</v>
      </c>
      <c r="D2156" s="61" t="s">
        <v>106</v>
      </c>
      <c r="E2156" s="61" t="s">
        <v>14</v>
      </c>
    </row>
    <row r="2157" spans="1:5" x14ac:dyDescent="0.25">
      <c r="A2157" s="61" t="s">
        <v>107</v>
      </c>
      <c r="B2157" s="61" t="s">
        <v>39</v>
      </c>
      <c r="C2157" s="60">
        <v>10614.4061487</v>
      </c>
      <c r="D2157" s="61" t="s">
        <v>107</v>
      </c>
      <c r="E2157" s="61" t="s">
        <v>5</v>
      </c>
    </row>
    <row r="2158" spans="1:5" x14ac:dyDescent="0.25">
      <c r="A2158" s="61" t="s">
        <v>107</v>
      </c>
      <c r="B2158" s="61" t="s">
        <v>41</v>
      </c>
      <c r="C2158" s="60">
        <v>10512.1868221</v>
      </c>
      <c r="D2158" s="61" t="s">
        <v>107</v>
      </c>
      <c r="E2158" s="61" t="s">
        <v>4</v>
      </c>
    </row>
    <row r="2159" spans="1:5" x14ac:dyDescent="0.25">
      <c r="A2159" s="61" t="s">
        <v>107</v>
      </c>
      <c r="B2159" s="61" t="s">
        <v>40</v>
      </c>
      <c r="C2159" s="60">
        <v>10495.4737482</v>
      </c>
      <c r="D2159" s="61" t="s">
        <v>107</v>
      </c>
      <c r="E2159" s="61" t="s">
        <v>4</v>
      </c>
    </row>
    <row r="2160" spans="1:5" x14ac:dyDescent="0.25">
      <c r="A2160" s="61" t="s">
        <v>107</v>
      </c>
      <c r="B2160" s="61" t="s">
        <v>47</v>
      </c>
      <c r="C2160" s="60">
        <v>10456.3304166</v>
      </c>
      <c r="D2160" s="61" t="s">
        <v>106</v>
      </c>
      <c r="E2160" s="61" t="s">
        <v>14</v>
      </c>
    </row>
    <row r="2161" spans="1:5" x14ac:dyDescent="0.25">
      <c r="A2161" s="61" t="s">
        <v>107</v>
      </c>
      <c r="B2161" s="61" t="s">
        <v>41</v>
      </c>
      <c r="C2161" s="60">
        <v>10398.6210433</v>
      </c>
      <c r="D2161" s="61" t="s">
        <v>107</v>
      </c>
      <c r="E2161" s="61" t="s">
        <v>10</v>
      </c>
    </row>
    <row r="2162" spans="1:5" x14ac:dyDescent="0.25">
      <c r="A2162" s="61" t="s">
        <v>107</v>
      </c>
      <c r="B2162" s="61" t="s">
        <v>41</v>
      </c>
      <c r="C2162" s="60">
        <v>10254.9259434</v>
      </c>
      <c r="D2162" s="61" t="s">
        <v>107</v>
      </c>
      <c r="E2162" s="61" t="s">
        <v>4</v>
      </c>
    </row>
    <row r="2163" spans="1:5" x14ac:dyDescent="0.25">
      <c r="A2163" s="61" t="s">
        <v>107</v>
      </c>
      <c r="B2163" s="61" t="s">
        <v>47</v>
      </c>
      <c r="C2163" s="60">
        <v>10189.44299</v>
      </c>
      <c r="D2163" s="61" t="s">
        <v>106</v>
      </c>
      <c r="E2163" s="61" t="s">
        <v>15</v>
      </c>
    </row>
    <row r="2164" spans="1:5" x14ac:dyDescent="0.25">
      <c r="A2164" s="61" t="s">
        <v>107</v>
      </c>
      <c r="B2164" s="61" t="s">
        <v>44</v>
      </c>
      <c r="C2164" s="60">
        <v>10175.9176171</v>
      </c>
      <c r="D2164" s="61" t="s">
        <v>107</v>
      </c>
      <c r="E2164" s="61" t="s">
        <v>14</v>
      </c>
    </row>
    <row r="2165" spans="1:5" x14ac:dyDescent="0.25">
      <c r="A2165" s="61" t="s">
        <v>107</v>
      </c>
      <c r="B2165" s="61" t="s">
        <v>47</v>
      </c>
      <c r="C2165" s="60">
        <v>10115.9667907</v>
      </c>
      <c r="D2165" s="61" t="s">
        <v>107</v>
      </c>
      <c r="E2165" s="61" t="s">
        <v>11</v>
      </c>
    </row>
    <row r="2166" spans="1:5" x14ac:dyDescent="0.25">
      <c r="A2166" s="61" t="s">
        <v>107</v>
      </c>
      <c r="B2166" s="61" t="s">
        <v>39</v>
      </c>
      <c r="C2166" s="60">
        <v>10036.867592799999</v>
      </c>
      <c r="D2166" s="61" t="s">
        <v>107</v>
      </c>
      <c r="E2166" s="61" t="s">
        <v>5</v>
      </c>
    </row>
    <row r="2167" spans="1:5" x14ac:dyDescent="0.25">
      <c r="A2167" s="61" t="s">
        <v>107</v>
      </c>
      <c r="B2167" s="61" t="s">
        <v>44</v>
      </c>
      <c r="C2167" s="60">
        <v>9980.6936430299993</v>
      </c>
      <c r="D2167" s="61" t="s">
        <v>106</v>
      </c>
      <c r="E2167" s="61" t="s">
        <v>14</v>
      </c>
    </row>
    <row r="2168" spans="1:5" x14ac:dyDescent="0.25">
      <c r="A2168" s="61" t="s">
        <v>107</v>
      </c>
      <c r="B2168" s="61" t="s">
        <v>44</v>
      </c>
      <c r="C2168" s="60">
        <v>9972.4619299299993</v>
      </c>
      <c r="D2168" s="61" t="s">
        <v>107</v>
      </c>
      <c r="E2168" s="61" t="s">
        <v>14</v>
      </c>
    </row>
    <row r="2169" spans="1:5" x14ac:dyDescent="0.25">
      <c r="A2169" s="61" t="s">
        <v>107</v>
      </c>
      <c r="B2169" s="61" t="s">
        <v>41</v>
      </c>
      <c r="C2169" s="60">
        <v>9857.1626558900007</v>
      </c>
      <c r="D2169" s="61" t="s">
        <v>107</v>
      </c>
      <c r="E2169" s="61" t="s">
        <v>14</v>
      </c>
    </row>
    <row r="2170" spans="1:5" x14ac:dyDescent="0.25">
      <c r="A2170" s="61" t="s">
        <v>107</v>
      </c>
      <c r="B2170" s="61" t="s">
        <v>41</v>
      </c>
      <c r="C2170" s="60">
        <v>9813.0282228399992</v>
      </c>
      <c r="D2170" s="61" t="s">
        <v>106</v>
      </c>
      <c r="E2170" s="61" t="s">
        <v>15</v>
      </c>
    </row>
    <row r="2171" spans="1:5" x14ac:dyDescent="0.25">
      <c r="A2171" s="61" t="s">
        <v>107</v>
      </c>
      <c r="B2171" s="61" t="s">
        <v>47</v>
      </c>
      <c r="C2171" s="60">
        <v>9760.3679880399995</v>
      </c>
      <c r="D2171" s="61" t="s">
        <v>106</v>
      </c>
      <c r="E2171" s="61" t="s">
        <v>3</v>
      </c>
    </row>
    <row r="2172" spans="1:5" x14ac:dyDescent="0.25">
      <c r="A2172" s="61" t="s">
        <v>107</v>
      </c>
      <c r="B2172" s="61" t="s">
        <v>44</v>
      </c>
      <c r="C2172" s="60">
        <v>9758.8482813299997</v>
      </c>
      <c r="D2172" s="61" t="s">
        <v>107</v>
      </c>
      <c r="E2172" s="61" t="s">
        <v>4</v>
      </c>
    </row>
    <row r="2173" spans="1:5" x14ac:dyDescent="0.25">
      <c r="A2173" s="61" t="s">
        <v>107</v>
      </c>
      <c r="B2173" s="61" t="s">
        <v>40</v>
      </c>
      <c r="C2173" s="60">
        <v>9727.0702772299992</v>
      </c>
      <c r="D2173" s="61" t="s">
        <v>107</v>
      </c>
      <c r="E2173" s="61" t="s">
        <v>5</v>
      </c>
    </row>
    <row r="2174" spans="1:5" x14ac:dyDescent="0.25">
      <c r="A2174" s="61" t="s">
        <v>107</v>
      </c>
      <c r="B2174" s="61" t="s">
        <v>47</v>
      </c>
      <c r="C2174" s="60">
        <v>9718.7390109900007</v>
      </c>
      <c r="D2174" s="61" t="s">
        <v>106</v>
      </c>
      <c r="E2174" s="61" t="s">
        <v>1</v>
      </c>
    </row>
    <row r="2175" spans="1:5" x14ac:dyDescent="0.25">
      <c r="A2175" s="61" t="s">
        <v>107</v>
      </c>
      <c r="B2175" s="61" t="s">
        <v>44</v>
      </c>
      <c r="C2175" s="60">
        <v>9712.0244454099993</v>
      </c>
      <c r="D2175" s="61" t="s">
        <v>107</v>
      </c>
      <c r="E2175" s="61" t="s">
        <v>14</v>
      </c>
    </row>
    <row r="2176" spans="1:5" x14ac:dyDescent="0.25">
      <c r="A2176" s="61" t="s">
        <v>107</v>
      </c>
      <c r="B2176" s="61" t="s">
        <v>41</v>
      </c>
      <c r="C2176" s="60">
        <v>9579.0104449800001</v>
      </c>
      <c r="D2176" s="61" t="s">
        <v>107</v>
      </c>
      <c r="E2176" s="61" t="s">
        <v>5</v>
      </c>
    </row>
    <row r="2177" spans="1:5" x14ac:dyDescent="0.25">
      <c r="A2177" s="61" t="s">
        <v>107</v>
      </c>
      <c r="B2177" s="61" t="s">
        <v>45</v>
      </c>
      <c r="C2177" s="60">
        <v>9371.2227214100003</v>
      </c>
      <c r="D2177" s="61" t="s">
        <v>106</v>
      </c>
      <c r="E2177" s="61" t="s">
        <v>4</v>
      </c>
    </row>
    <row r="2178" spans="1:5" x14ac:dyDescent="0.25">
      <c r="A2178" s="61" t="s">
        <v>107</v>
      </c>
      <c r="B2178" s="61" t="s">
        <v>44</v>
      </c>
      <c r="C2178" s="60">
        <v>9367.7708817500006</v>
      </c>
      <c r="D2178" s="61" t="s">
        <v>107</v>
      </c>
      <c r="E2178" s="61" t="s">
        <v>14</v>
      </c>
    </row>
    <row r="2179" spans="1:5" x14ac:dyDescent="0.25">
      <c r="A2179" s="61" t="s">
        <v>107</v>
      </c>
      <c r="B2179" s="61" t="s">
        <v>47</v>
      </c>
      <c r="C2179" s="60">
        <v>9360.7238758799995</v>
      </c>
      <c r="D2179" s="61" t="s">
        <v>107</v>
      </c>
      <c r="E2179" s="61" t="s">
        <v>5</v>
      </c>
    </row>
    <row r="2180" spans="1:5" x14ac:dyDescent="0.25">
      <c r="A2180" s="61" t="s">
        <v>107</v>
      </c>
      <c r="B2180" s="61" t="s">
        <v>39</v>
      </c>
      <c r="C2180" s="60">
        <v>9294.6861363499993</v>
      </c>
      <c r="D2180" s="61" t="s">
        <v>107</v>
      </c>
      <c r="E2180" s="61" t="s">
        <v>5</v>
      </c>
    </row>
    <row r="2181" spans="1:5" x14ac:dyDescent="0.25">
      <c r="A2181" s="61" t="s">
        <v>107</v>
      </c>
      <c r="B2181" s="61" t="s">
        <v>41</v>
      </c>
      <c r="C2181" s="60">
        <v>9225.2652095699996</v>
      </c>
      <c r="D2181" s="61" t="s">
        <v>107</v>
      </c>
      <c r="E2181" s="61" t="s">
        <v>5</v>
      </c>
    </row>
    <row r="2182" spans="1:5" x14ac:dyDescent="0.25">
      <c r="A2182" s="61" t="s">
        <v>107</v>
      </c>
      <c r="B2182" s="61" t="s">
        <v>41</v>
      </c>
      <c r="C2182" s="60">
        <v>9189.6400158500001</v>
      </c>
      <c r="D2182" s="61" t="s">
        <v>107</v>
      </c>
      <c r="E2182" s="61" t="s">
        <v>11</v>
      </c>
    </row>
    <row r="2183" spans="1:5" x14ac:dyDescent="0.25">
      <c r="A2183" s="61" t="s">
        <v>107</v>
      </c>
      <c r="B2183" s="61" t="s">
        <v>47</v>
      </c>
      <c r="C2183" s="60">
        <v>9170.5122824499995</v>
      </c>
      <c r="D2183" s="61" t="s">
        <v>107</v>
      </c>
      <c r="E2183" s="61" t="s">
        <v>4</v>
      </c>
    </row>
    <row r="2184" spans="1:5" x14ac:dyDescent="0.25">
      <c r="A2184" s="61" t="s">
        <v>107</v>
      </c>
      <c r="B2184" s="61" t="s">
        <v>44</v>
      </c>
      <c r="C2184" s="60">
        <v>9108.53698291</v>
      </c>
      <c r="D2184" s="61" t="s">
        <v>107</v>
      </c>
      <c r="E2184" s="61" t="s">
        <v>14</v>
      </c>
    </row>
    <row r="2185" spans="1:5" x14ac:dyDescent="0.25">
      <c r="A2185" s="61" t="s">
        <v>107</v>
      </c>
      <c r="B2185" s="61" t="s">
        <v>45</v>
      </c>
      <c r="C2185" s="60">
        <v>9106.8315735699998</v>
      </c>
      <c r="D2185" s="61" t="s">
        <v>106</v>
      </c>
      <c r="E2185" s="61" t="s">
        <v>4</v>
      </c>
    </row>
    <row r="2186" spans="1:5" x14ac:dyDescent="0.25">
      <c r="A2186" s="61" t="s">
        <v>107</v>
      </c>
      <c r="B2186" s="61" t="s">
        <v>41</v>
      </c>
      <c r="C2186" s="60">
        <v>9087.9807998199994</v>
      </c>
      <c r="D2186" s="61" t="s">
        <v>106</v>
      </c>
      <c r="E2186" s="61" t="s">
        <v>10</v>
      </c>
    </row>
    <row r="2187" spans="1:5" x14ac:dyDescent="0.25">
      <c r="A2187" s="61" t="s">
        <v>107</v>
      </c>
      <c r="B2187" s="61" t="s">
        <v>39</v>
      </c>
      <c r="C2187" s="60">
        <v>9004.6009017699998</v>
      </c>
      <c r="D2187" s="61" t="s">
        <v>107</v>
      </c>
      <c r="E2187" s="61" t="s">
        <v>5</v>
      </c>
    </row>
    <row r="2188" spans="1:5" x14ac:dyDescent="0.25">
      <c r="A2188" s="61" t="s">
        <v>107</v>
      </c>
      <c r="B2188" s="61" t="s">
        <v>39</v>
      </c>
      <c r="C2188" s="60">
        <v>9002.3095443999991</v>
      </c>
      <c r="D2188" s="61" t="s">
        <v>107</v>
      </c>
      <c r="E2188" s="61" t="s">
        <v>4</v>
      </c>
    </row>
    <row r="2189" spans="1:5" x14ac:dyDescent="0.25">
      <c r="A2189" s="61" t="s">
        <v>107</v>
      </c>
      <c r="B2189" s="61" t="s">
        <v>44</v>
      </c>
      <c r="C2189" s="60">
        <v>8877.0632943100009</v>
      </c>
      <c r="D2189" s="61" t="s">
        <v>107</v>
      </c>
      <c r="E2189" s="61" t="s">
        <v>15</v>
      </c>
    </row>
    <row r="2190" spans="1:5" x14ac:dyDescent="0.25">
      <c r="A2190" s="61" t="s">
        <v>107</v>
      </c>
      <c r="B2190" s="61" t="s">
        <v>41</v>
      </c>
      <c r="C2190" s="60">
        <v>8820.4875316500002</v>
      </c>
      <c r="D2190" s="61" t="s">
        <v>106</v>
      </c>
      <c r="E2190" s="61" t="s">
        <v>12</v>
      </c>
    </row>
    <row r="2191" spans="1:5" x14ac:dyDescent="0.25">
      <c r="A2191" s="61" t="s">
        <v>107</v>
      </c>
      <c r="B2191" s="61" t="s">
        <v>44</v>
      </c>
      <c r="C2191" s="60">
        <v>8745.5544308999997</v>
      </c>
      <c r="D2191" s="61" t="s">
        <v>106</v>
      </c>
      <c r="E2191" s="61" t="s">
        <v>14</v>
      </c>
    </row>
    <row r="2192" spans="1:5" x14ac:dyDescent="0.25">
      <c r="A2192" s="61" t="s">
        <v>107</v>
      </c>
      <c r="B2192" s="61" t="s">
        <v>40</v>
      </c>
      <c r="C2192" s="60">
        <v>8710.7752296199997</v>
      </c>
      <c r="D2192" s="61" t="s">
        <v>107</v>
      </c>
      <c r="E2192" s="61" t="s">
        <v>3</v>
      </c>
    </row>
    <row r="2193" spans="1:5" x14ac:dyDescent="0.25">
      <c r="A2193" s="61" t="s">
        <v>107</v>
      </c>
      <c r="B2193" s="61" t="s">
        <v>45</v>
      </c>
      <c r="C2193" s="60">
        <v>8690.99719611</v>
      </c>
      <c r="D2193" s="61" t="s">
        <v>106</v>
      </c>
      <c r="E2193" s="61" t="s">
        <v>14</v>
      </c>
    </row>
    <row r="2194" spans="1:5" x14ac:dyDescent="0.25">
      <c r="A2194" s="61" t="s">
        <v>107</v>
      </c>
      <c r="B2194" s="61" t="s">
        <v>44</v>
      </c>
      <c r="C2194" s="60">
        <v>8538.1389322699997</v>
      </c>
      <c r="D2194" s="61" t="s">
        <v>106</v>
      </c>
      <c r="E2194" s="61" t="s">
        <v>14</v>
      </c>
    </row>
    <row r="2195" spans="1:5" x14ac:dyDescent="0.25">
      <c r="A2195" s="61" t="s">
        <v>107</v>
      </c>
      <c r="B2195" s="61" t="s">
        <v>47</v>
      </c>
      <c r="C2195" s="60">
        <v>8490.7249556000006</v>
      </c>
      <c r="D2195" s="61" t="s">
        <v>106</v>
      </c>
      <c r="E2195" s="61" t="s">
        <v>14</v>
      </c>
    </row>
    <row r="2196" spans="1:5" x14ac:dyDescent="0.25">
      <c r="A2196" s="61" t="s">
        <v>107</v>
      </c>
      <c r="B2196" s="61" t="s">
        <v>41</v>
      </c>
      <c r="C2196" s="60">
        <v>8469.5560773300003</v>
      </c>
      <c r="D2196" s="61" t="s">
        <v>107</v>
      </c>
      <c r="E2196" s="61" t="s">
        <v>4</v>
      </c>
    </row>
    <row r="2197" spans="1:5" x14ac:dyDescent="0.25">
      <c r="A2197" s="61" t="s">
        <v>107</v>
      </c>
      <c r="B2197" s="61" t="s">
        <v>45</v>
      </c>
      <c r="C2197" s="60">
        <v>8459.2352279799998</v>
      </c>
      <c r="D2197" s="61" t="s">
        <v>106</v>
      </c>
      <c r="E2197" s="61" t="s">
        <v>14</v>
      </c>
    </row>
    <row r="2198" spans="1:5" x14ac:dyDescent="0.25">
      <c r="A2198" s="61" t="s">
        <v>107</v>
      </c>
      <c r="B2198" s="61" t="s">
        <v>40</v>
      </c>
      <c r="C2198" s="60">
        <v>8385.6999775200002</v>
      </c>
      <c r="D2198" s="61" t="s">
        <v>107</v>
      </c>
      <c r="E2198" s="61" t="s">
        <v>4</v>
      </c>
    </row>
    <row r="2199" spans="1:5" x14ac:dyDescent="0.25">
      <c r="A2199" s="61" t="s">
        <v>107</v>
      </c>
      <c r="B2199" s="61" t="s">
        <v>39</v>
      </c>
      <c r="C2199" s="60">
        <v>8354.1428589200004</v>
      </c>
      <c r="D2199" s="61" t="s">
        <v>107</v>
      </c>
      <c r="E2199" s="61" t="s">
        <v>14</v>
      </c>
    </row>
    <row r="2200" spans="1:5" x14ac:dyDescent="0.25">
      <c r="A2200" s="61" t="s">
        <v>107</v>
      </c>
      <c r="B2200" s="61" t="s">
        <v>39</v>
      </c>
      <c r="C2200" s="60">
        <v>8344.1749157699996</v>
      </c>
      <c r="D2200" s="61" t="s">
        <v>107</v>
      </c>
      <c r="E2200" s="61" t="s">
        <v>5</v>
      </c>
    </row>
    <row r="2201" spans="1:5" x14ac:dyDescent="0.25">
      <c r="A2201" s="61" t="s">
        <v>107</v>
      </c>
      <c r="B2201" s="61" t="s">
        <v>47</v>
      </c>
      <c r="C2201" s="60">
        <v>8340.2912584000005</v>
      </c>
      <c r="D2201" s="61" t="s">
        <v>106</v>
      </c>
      <c r="E2201" s="61" t="s">
        <v>1</v>
      </c>
    </row>
    <row r="2202" spans="1:5" x14ac:dyDescent="0.25">
      <c r="A2202" s="61" t="s">
        <v>107</v>
      </c>
      <c r="B2202" s="61" t="s">
        <v>42</v>
      </c>
      <c r="C2202" s="60">
        <v>8331.7725958200008</v>
      </c>
      <c r="D2202" s="61" t="s">
        <v>107</v>
      </c>
      <c r="E2202" s="61" t="s">
        <v>4</v>
      </c>
    </row>
    <row r="2203" spans="1:5" x14ac:dyDescent="0.25">
      <c r="A2203" s="61" t="s">
        <v>107</v>
      </c>
      <c r="B2203" s="61" t="s">
        <v>40</v>
      </c>
      <c r="C2203" s="60">
        <v>8275.1480100200006</v>
      </c>
      <c r="D2203" s="61" t="s">
        <v>106</v>
      </c>
      <c r="E2203" s="61" t="s">
        <v>15</v>
      </c>
    </row>
    <row r="2204" spans="1:5" x14ac:dyDescent="0.25">
      <c r="A2204" s="61" t="s">
        <v>107</v>
      </c>
      <c r="B2204" s="61" t="s">
        <v>47</v>
      </c>
      <c r="C2204" s="60">
        <v>8264.98858707</v>
      </c>
      <c r="D2204" s="61" t="s">
        <v>106</v>
      </c>
      <c r="E2204" s="61" t="s">
        <v>11</v>
      </c>
    </row>
    <row r="2205" spans="1:5" x14ac:dyDescent="0.25">
      <c r="A2205" s="61" t="s">
        <v>107</v>
      </c>
      <c r="B2205" s="61" t="s">
        <v>39</v>
      </c>
      <c r="C2205" s="60">
        <v>8240.7551669000004</v>
      </c>
      <c r="D2205" s="61" t="s">
        <v>107</v>
      </c>
      <c r="E2205" s="61" t="s">
        <v>5</v>
      </c>
    </row>
    <row r="2206" spans="1:5" x14ac:dyDescent="0.25">
      <c r="A2206" s="61" t="s">
        <v>107</v>
      </c>
      <c r="B2206" s="61" t="s">
        <v>45</v>
      </c>
      <c r="C2206" s="60">
        <v>8195.6644039500006</v>
      </c>
      <c r="D2206" s="61" t="s">
        <v>107</v>
      </c>
      <c r="E2206" s="61" t="s">
        <v>4</v>
      </c>
    </row>
    <row r="2207" spans="1:5" x14ac:dyDescent="0.25">
      <c r="A2207" s="61" t="s">
        <v>107</v>
      </c>
      <c r="B2207" s="61" t="s">
        <v>41</v>
      </c>
      <c r="C2207" s="60">
        <v>8180.2184835199996</v>
      </c>
      <c r="D2207" s="61" t="s">
        <v>107</v>
      </c>
      <c r="E2207" s="61" t="s">
        <v>4</v>
      </c>
    </row>
    <row r="2208" spans="1:5" x14ac:dyDescent="0.25">
      <c r="A2208" s="61" t="s">
        <v>107</v>
      </c>
      <c r="B2208" s="61" t="s">
        <v>45</v>
      </c>
      <c r="C2208" s="60">
        <v>8151.3088029500004</v>
      </c>
      <c r="D2208" s="61" t="s">
        <v>106</v>
      </c>
      <c r="E2208" s="61" t="s">
        <v>14</v>
      </c>
    </row>
    <row r="2209" spans="1:5" x14ac:dyDescent="0.25">
      <c r="A2209" s="61" t="s">
        <v>107</v>
      </c>
      <c r="B2209" s="61" t="s">
        <v>44</v>
      </c>
      <c r="C2209" s="60">
        <v>8121.0875380300004</v>
      </c>
      <c r="D2209" s="61" t="s">
        <v>106</v>
      </c>
      <c r="E2209" s="61" t="s">
        <v>14</v>
      </c>
    </row>
    <row r="2210" spans="1:5" x14ac:dyDescent="0.25">
      <c r="A2210" s="61" t="s">
        <v>107</v>
      </c>
      <c r="B2210" s="61" t="s">
        <v>41</v>
      </c>
      <c r="C2210" s="60">
        <v>7981.2893114500002</v>
      </c>
      <c r="D2210" s="61" t="s">
        <v>107</v>
      </c>
      <c r="E2210" s="61" t="s">
        <v>4</v>
      </c>
    </row>
    <row r="2211" spans="1:5" x14ac:dyDescent="0.25">
      <c r="A2211" s="61" t="s">
        <v>107</v>
      </c>
      <c r="B2211" s="61" t="s">
        <v>47</v>
      </c>
      <c r="C2211" s="60">
        <v>7917.5968200999996</v>
      </c>
      <c r="D2211" s="61" t="s">
        <v>107</v>
      </c>
      <c r="E2211" s="61" t="s">
        <v>4</v>
      </c>
    </row>
    <row r="2212" spans="1:5" x14ac:dyDescent="0.25">
      <c r="A2212" s="61" t="s">
        <v>107</v>
      </c>
      <c r="B2212" s="61" t="s">
        <v>45</v>
      </c>
      <c r="C2212" s="60">
        <v>7759.4281849999998</v>
      </c>
      <c r="D2212" s="61" t="s">
        <v>106</v>
      </c>
      <c r="E2212" s="61" t="s">
        <v>4</v>
      </c>
    </row>
    <row r="2213" spans="1:5" x14ac:dyDescent="0.25">
      <c r="A2213" s="61" t="s">
        <v>107</v>
      </c>
      <c r="B2213" s="61" t="s">
        <v>47</v>
      </c>
      <c r="C2213" s="60">
        <v>7626.1720453799999</v>
      </c>
      <c r="D2213" s="61" t="s">
        <v>106</v>
      </c>
      <c r="E2213" s="61" t="s">
        <v>4</v>
      </c>
    </row>
    <row r="2214" spans="1:5" x14ac:dyDescent="0.25">
      <c r="A2214" s="61" t="s">
        <v>107</v>
      </c>
      <c r="B2214" s="61" t="s">
        <v>41</v>
      </c>
      <c r="C2214" s="60">
        <v>7544.6424302799996</v>
      </c>
      <c r="D2214" s="61" t="s">
        <v>107</v>
      </c>
      <c r="E2214" s="61" t="s">
        <v>4</v>
      </c>
    </row>
    <row r="2215" spans="1:5" x14ac:dyDescent="0.25">
      <c r="A2215" s="61" t="s">
        <v>107</v>
      </c>
      <c r="B2215" s="61" t="s">
        <v>39</v>
      </c>
      <c r="C2215" s="60">
        <v>7521.0902625099998</v>
      </c>
      <c r="D2215" s="61" t="s">
        <v>107</v>
      </c>
      <c r="E2215" s="61" t="s">
        <v>5</v>
      </c>
    </row>
    <row r="2216" spans="1:5" x14ac:dyDescent="0.25">
      <c r="A2216" s="61" t="s">
        <v>107</v>
      </c>
      <c r="B2216" s="61" t="s">
        <v>44</v>
      </c>
      <c r="C2216" s="60">
        <v>7514.1091672700004</v>
      </c>
      <c r="D2216" s="61" t="s">
        <v>106</v>
      </c>
      <c r="E2216" s="61" t="s">
        <v>14</v>
      </c>
    </row>
    <row r="2217" spans="1:5" x14ac:dyDescent="0.25">
      <c r="A2217" s="61" t="s">
        <v>107</v>
      </c>
      <c r="B2217" s="61" t="s">
        <v>45</v>
      </c>
      <c r="C2217" s="60">
        <v>7359.14724183</v>
      </c>
      <c r="D2217" s="61" t="s">
        <v>106</v>
      </c>
      <c r="E2217" s="61" t="s">
        <v>14</v>
      </c>
    </row>
    <row r="2218" spans="1:5" x14ac:dyDescent="0.25">
      <c r="A2218" s="61" t="s">
        <v>107</v>
      </c>
      <c r="B2218" s="61" t="s">
        <v>41</v>
      </c>
      <c r="C2218" s="60">
        <v>7295.7387010700004</v>
      </c>
      <c r="D2218" s="61" t="s">
        <v>107</v>
      </c>
      <c r="E2218" s="61" t="s">
        <v>15</v>
      </c>
    </row>
    <row r="2219" spans="1:5" x14ac:dyDescent="0.25">
      <c r="A2219" s="61" t="s">
        <v>107</v>
      </c>
      <c r="B2219" s="61" t="s">
        <v>44</v>
      </c>
      <c r="C2219" s="60">
        <v>7152.9840152699999</v>
      </c>
      <c r="D2219" s="61" t="s">
        <v>107</v>
      </c>
      <c r="E2219" s="61" t="s">
        <v>14</v>
      </c>
    </row>
    <row r="2220" spans="1:5" x14ac:dyDescent="0.25">
      <c r="A2220" s="61" t="s">
        <v>107</v>
      </c>
      <c r="B2220" s="61" t="s">
        <v>40</v>
      </c>
      <c r="C2220" s="60">
        <v>7073.6010357200003</v>
      </c>
      <c r="D2220" s="61" t="s">
        <v>106</v>
      </c>
      <c r="E2220" s="61" t="s">
        <v>10</v>
      </c>
    </row>
    <row r="2221" spans="1:5" x14ac:dyDescent="0.25">
      <c r="A2221" s="61" t="s">
        <v>107</v>
      </c>
      <c r="B2221" s="61" t="s">
        <v>40</v>
      </c>
      <c r="C2221" s="60">
        <v>6973.0690303800002</v>
      </c>
      <c r="D2221" s="61" t="s">
        <v>107</v>
      </c>
      <c r="E2221" s="61" t="s">
        <v>4</v>
      </c>
    </row>
    <row r="2222" spans="1:5" x14ac:dyDescent="0.25">
      <c r="A2222" s="61" t="s">
        <v>107</v>
      </c>
      <c r="B2222" s="61" t="s">
        <v>39</v>
      </c>
      <c r="C2222" s="60">
        <v>6945.5318061300004</v>
      </c>
      <c r="D2222" s="61" t="s">
        <v>107</v>
      </c>
      <c r="E2222" s="61" t="s">
        <v>4</v>
      </c>
    </row>
    <row r="2223" spans="1:5" x14ac:dyDescent="0.25">
      <c r="A2223" s="61" t="s">
        <v>107</v>
      </c>
      <c r="B2223" s="61" t="s">
        <v>45</v>
      </c>
      <c r="C2223" s="60">
        <v>6935.5959941700003</v>
      </c>
      <c r="D2223" s="61" t="s">
        <v>106</v>
      </c>
      <c r="E2223" s="61" t="s">
        <v>14</v>
      </c>
    </row>
    <row r="2224" spans="1:5" x14ac:dyDescent="0.25">
      <c r="A2224" s="61" t="s">
        <v>107</v>
      </c>
      <c r="B2224" s="61" t="s">
        <v>40</v>
      </c>
      <c r="C2224" s="60">
        <v>6927.3772459600004</v>
      </c>
      <c r="D2224" s="61" t="s">
        <v>107</v>
      </c>
      <c r="E2224" s="61" t="s">
        <v>4</v>
      </c>
    </row>
    <row r="2225" spans="1:5" x14ac:dyDescent="0.25">
      <c r="A2225" s="61" t="s">
        <v>107</v>
      </c>
      <c r="B2225" s="61" t="s">
        <v>41</v>
      </c>
      <c r="C2225" s="60">
        <v>6815.6079044199996</v>
      </c>
      <c r="D2225" s="61" t="s">
        <v>107</v>
      </c>
      <c r="E2225" s="61" t="s">
        <v>4</v>
      </c>
    </row>
    <row r="2226" spans="1:5" x14ac:dyDescent="0.25">
      <c r="A2226" s="61" t="s">
        <v>107</v>
      </c>
      <c r="B2226" s="61" t="s">
        <v>40</v>
      </c>
      <c r="C2226" s="60">
        <v>6721.40892291</v>
      </c>
      <c r="D2226" s="61" t="s">
        <v>107</v>
      </c>
      <c r="E2226" s="61" t="s">
        <v>4</v>
      </c>
    </row>
    <row r="2227" spans="1:5" x14ac:dyDescent="0.25">
      <c r="A2227" s="61" t="s">
        <v>107</v>
      </c>
      <c r="B2227" s="61" t="s">
        <v>39</v>
      </c>
      <c r="C2227" s="60">
        <v>6626.8804284799999</v>
      </c>
      <c r="D2227" s="61" t="s">
        <v>107</v>
      </c>
      <c r="E2227" s="61" t="s">
        <v>4</v>
      </c>
    </row>
    <row r="2228" spans="1:5" x14ac:dyDescent="0.25">
      <c r="A2228" s="61" t="s">
        <v>107</v>
      </c>
      <c r="B2228" s="61" t="s">
        <v>39</v>
      </c>
      <c r="C2228" s="60">
        <v>6494.5496305300003</v>
      </c>
      <c r="D2228" s="61" t="s">
        <v>107</v>
      </c>
      <c r="E2228" s="61" t="s">
        <v>14</v>
      </c>
    </row>
    <row r="2229" spans="1:5" x14ac:dyDescent="0.25">
      <c r="A2229" s="61" t="s">
        <v>107</v>
      </c>
      <c r="B2229" s="61" t="s">
        <v>44</v>
      </c>
      <c r="C2229" s="60">
        <v>6276.45080237</v>
      </c>
      <c r="D2229" s="61" t="s">
        <v>106</v>
      </c>
      <c r="E2229" s="61" t="s">
        <v>14</v>
      </c>
    </row>
    <row r="2230" spans="1:5" x14ac:dyDescent="0.25">
      <c r="A2230" s="61" t="s">
        <v>107</v>
      </c>
      <c r="B2230" s="61" t="s">
        <v>39</v>
      </c>
      <c r="C2230" s="60">
        <v>6179.6431501099996</v>
      </c>
      <c r="D2230" s="61" t="s">
        <v>106</v>
      </c>
      <c r="E2230" s="61" t="s">
        <v>12</v>
      </c>
    </row>
    <row r="2231" spans="1:5" x14ac:dyDescent="0.25">
      <c r="A2231" s="61" t="s">
        <v>107</v>
      </c>
      <c r="B2231" s="61" t="s">
        <v>44</v>
      </c>
      <c r="C2231" s="60">
        <v>6096.72749613</v>
      </c>
      <c r="D2231" s="61" t="s">
        <v>107</v>
      </c>
      <c r="E2231" s="61" t="s">
        <v>14</v>
      </c>
    </row>
    <row r="2232" spans="1:5" x14ac:dyDescent="0.25">
      <c r="A2232" s="61" t="s">
        <v>107</v>
      </c>
      <c r="B2232" s="61" t="s">
        <v>41</v>
      </c>
      <c r="C2232" s="60">
        <v>6086.5691086500001</v>
      </c>
      <c r="D2232" s="61" t="s">
        <v>107</v>
      </c>
      <c r="E2232" s="61" t="s">
        <v>4</v>
      </c>
    </row>
    <row r="2233" spans="1:5" x14ac:dyDescent="0.25">
      <c r="A2233" s="61" t="s">
        <v>107</v>
      </c>
      <c r="B2233" s="61" t="s">
        <v>40</v>
      </c>
      <c r="C2233" s="60">
        <v>6079.6730927099998</v>
      </c>
      <c r="D2233" s="61" t="s">
        <v>107</v>
      </c>
      <c r="E2233" s="61" t="s">
        <v>4</v>
      </c>
    </row>
    <row r="2234" spans="1:5" x14ac:dyDescent="0.25">
      <c r="A2234" s="61" t="s">
        <v>107</v>
      </c>
      <c r="B2234" s="61" t="s">
        <v>43</v>
      </c>
      <c r="C2234" s="60">
        <v>6056.4210528900003</v>
      </c>
      <c r="D2234" s="61" t="s">
        <v>107</v>
      </c>
      <c r="E2234" s="61" t="s">
        <v>14</v>
      </c>
    </row>
    <row r="2235" spans="1:5" x14ac:dyDescent="0.25">
      <c r="A2235" s="61" t="s">
        <v>107</v>
      </c>
      <c r="B2235" s="61" t="s">
        <v>39</v>
      </c>
      <c r="C2235" s="60">
        <v>6044.7299517800002</v>
      </c>
      <c r="D2235" s="61" t="s">
        <v>107</v>
      </c>
      <c r="E2235" s="61" t="s">
        <v>4</v>
      </c>
    </row>
    <row r="2236" spans="1:5" x14ac:dyDescent="0.25">
      <c r="A2236" s="61" t="s">
        <v>107</v>
      </c>
      <c r="B2236" s="61" t="s">
        <v>43</v>
      </c>
      <c r="C2236" s="60">
        <v>6016.9592776700001</v>
      </c>
      <c r="D2236" s="61" t="s">
        <v>107</v>
      </c>
      <c r="E2236" s="61" t="s">
        <v>6</v>
      </c>
    </row>
    <row r="2237" spans="1:5" x14ac:dyDescent="0.25">
      <c r="A2237" s="61" t="s">
        <v>107</v>
      </c>
      <c r="B2237" s="61" t="s">
        <v>39</v>
      </c>
      <c r="C2237" s="60">
        <v>6004.7660072899998</v>
      </c>
      <c r="D2237" s="61" t="s">
        <v>107</v>
      </c>
      <c r="E2237" s="61" t="s">
        <v>4</v>
      </c>
    </row>
    <row r="2238" spans="1:5" x14ac:dyDescent="0.25">
      <c r="A2238" s="61" t="s">
        <v>107</v>
      </c>
      <c r="B2238" s="61" t="s">
        <v>41</v>
      </c>
      <c r="C2238" s="60">
        <v>5998.4152571000004</v>
      </c>
      <c r="D2238" s="61" t="s">
        <v>107</v>
      </c>
      <c r="E2238" s="61" t="s">
        <v>4</v>
      </c>
    </row>
    <row r="2239" spans="1:5" x14ac:dyDescent="0.25">
      <c r="A2239" s="61" t="s">
        <v>107</v>
      </c>
      <c r="B2239" s="61" t="s">
        <v>40</v>
      </c>
      <c r="C2239" s="60">
        <v>5983.7929888799999</v>
      </c>
      <c r="D2239" s="61" t="s">
        <v>107</v>
      </c>
      <c r="E2239" s="61" t="s">
        <v>2</v>
      </c>
    </row>
    <row r="2240" spans="1:5" x14ac:dyDescent="0.25">
      <c r="A2240" s="61" t="s">
        <v>107</v>
      </c>
      <c r="B2240" s="61" t="s">
        <v>44</v>
      </c>
      <c r="C2240" s="60">
        <v>5831.3458916099999</v>
      </c>
      <c r="D2240" s="61" t="s">
        <v>107</v>
      </c>
      <c r="E2240" s="61" t="s">
        <v>4</v>
      </c>
    </row>
    <row r="2241" spans="1:5" x14ac:dyDescent="0.25">
      <c r="A2241" s="61" t="s">
        <v>107</v>
      </c>
      <c r="B2241" s="61" t="s">
        <v>41</v>
      </c>
      <c r="C2241" s="60">
        <v>5774.6056280000003</v>
      </c>
      <c r="D2241" s="61" t="s">
        <v>107</v>
      </c>
      <c r="E2241" s="61" t="s">
        <v>4</v>
      </c>
    </row>
    <row r="2242" spans="1:5" x14ac:dyDescent="0.25">
      <c r="A2242" s="61" t="s">
        <v>107</v>
      </c>
      <c r="B2242" s="61" t="s">
        <v>40</v>
      </c>
      <c r="C2242" s="60">
        <v>5589.6155792299996</v>
      </c>
      <c r="D2242" s="61" t="s">
        <v>106</v>
      </c>
      <c r="E2242" s="61" t="s">
        <v>15</v>
      </c>
    </row>
    <row r="2243" spans="1:5" x14ac:dyDescent="0.25">
      <c r="A2243" s="61" t="s">
        <v>107</v>
      </c>
      <c r="B2243" s="61" t="s">
        <v>41</v>
      </c>
      <c r="C2243" s="60">
        <v>5415.1873532500003</v>
      </c>
      <c r="D2243" s="61" t="s">
        <v>107</v>
      </c>
      <c r="E2243" s="61" t="s">
        <v>6</v>
      </c>
    </row>
    <row r="2244" spans="1:5" x14ac:dyDescent="0.25">
      <c r="A2244" s="61" t="s">
        <v>107</v>
      </c>
      <c r="B2244" s="61" t="s">
        <v>40</v>
      </c>
      <c r="C2244" s="60">
        <v>5277.8556686399997</v>
      </c>
      <c r="D2244" s="61" t="s">
        <v>107</v>
      </c>
      <c r="E2244" s="61" t="s">
        <v>7</v>
      </c>
    </row>
    <row r="2245" spans="1:5" x14ac:dyDescent="0.25">
      <c r="A2245" s="61" t="s">
        <v>107</v>
      </c>
      <c r="B2245" s="61" t="s">
        <v>44</v>
      </c>
      <c r="C2245" s="60">
        <v>5274.6434883700003</v>
      </c>
      <c r="D2245" s="61" t="s">
        <v>107</v>
      </c>
      <c r="E2245" s="61" t="s">
        <v>14</v>
      </c>
    </row>
    <row r="2246" spans="1:5" x14ac:dyDescent="0.25">
      <c r="A2246" s="61" t="s">
        <v>107</v>
      </c>
      <c r="B2246" s="61" t="s">
        <v>43</v>
      </c>
      <c r="C2246" s="60">
        <v>5247.4199363099997</v>
      </c>
      <c r="D2246" s="61" t="s">
        <v>107</v>
      </c>
      <c r="E2246" s="61" t="s">
        <v>6</v>
      </c>
    </row>
    <row r="2247" spans="1:5" x14ac:dyDescent="0.25">
      <c r="A2247" s="61" t="s">
        <v>107</v>
      </c>
      <c r="B2247" s="61" t="s">
        <v>45</v>
      </c>
      <c r="C2247" s="60">
        <v>5145.26356829</v>
      </c>
      <c r="D2247" s="61" t="s">
        <v>106</v>
      </c>
      <c r="E2247" s="61" t="s">
        <v>14</v>
      </c>
    </row>
    <row r="2248" spans="1:5" x14ac:dyDescent="0.25">
      <c r="A2248" s="61" t="s">
        <v>107</v>
      </c>
      <c r="B2248" s="61" t="s">
        <v>44</v>
      </c>
      <c r="C2248" s="60">
        <v>5028.6263595299997</v>
      </c>
      <c r="D2248" s="61" t="s">
        <v>107</v>
      </c>
      <c r="E2248" s="61" t="s">
        <v>14</v>
      </c>
    </row>
    <row r="2249" spans="1:5" x14ac:dyDescent="0.25">
      <c r="A2249" s="61" t="s">
        <v>107</v>
      </c>
      <c r="B2249" s="61" t="s">
        <v>47</v>
      </c>
      <c r="C2249" s="60">
        <v>5014.9320615500001</v>
      </c>
      <c r="D2249" s="61" t="s">
        <v>107</v>
      </c>
      <c r="E2249" s="61" t="s">
        <v>11</v>
      </c>
    </row>
    <row r="2250" spans="1:5" x14ac:dyDescent="0.25">
      <c r="A2250" s="61" t="s">
        <v>107</v>
      </c>
      <c r="B2250" s="61" t="s">
        <v>40</v>
      </c>
      <c r="C2250" s="60">
        <v>4851.1751401700003</v>
      </c>
      <c r="D2250" s="61" t="s">
        <v>107</v>
      </c>
      <c r="E2250" s="61" t="s">
        <v>4</v>
      </c>
    </row>
    <row r="2251" spans="1:5" x14ac:dyDescent="0.25">
      <c r="A2251" s="61" t="s">
        <v>107</v>
      </c>
      <c r="B2251" s="61" t="s">
        <v>45</v>
      </c>
      <c r="C2251" s="60">
        <v>4635.28378522</v>
      </c>
      <c r="D2251" s="61" t="s">
        <v>107</v>
      </c>
      <c r="E2251" s="61" t="s">
        <v>6</v>
      </c>
    </row>
    <row r="2252" spans="1:5" x14ac:dyDescent="0.25">
      <c r="A2252" s="61" t="s">
        <v>107</v>
      </c>
      <c r="B2252" s="61" t="s">
        <v>44</v>
      </c>
      <c r="C2252" s="60">
        <v>4564.0837160299998</v>
      </c>
      <c r="D2252" s="61" t="s">
        <v>106</v>
      </c>
      <c r="E2252" s="61" t="s">
        <v>14</v>
      </c>
    </row>
    <row r="2253" spans="1:5" x14ac:dyDescent="0.25">
      <c r="A2253" s="61" t="s">
        <v>107</v>
      </c>
      <c r="B2253" s="61" t="s">
        <v>40</v>
      </c>
      <c r="C2253" s="60">
        <v>4301.2567462200004</v>
      </c>
      <c r="D2253" s="61" t="s">
        <v>107</v>
      </c>
      <c r="E2253" s="61" t="s">
        <v>4</v>
      </c>
    </row>
    <row r="2254" spans="1:5" x14ac:dyDescent="0.25">
      <c r="A2254" s="61" t="s">
        <v>107</v>
      </c>
      <c r="B2254" s="61" t="s">
        <v>40</v>
      </c>
      <c r="C2254" s="60">
        <v>4286.0776220199996</v>
      </c>
      <c r="D2254" s="61" t="s">
        <v>106</v>
      </c>
      <c r="E2254" s="61" t="s">
        <v>12</v>
      </c>
    </row>
    <row r="2255" spans="1:5" x14ac:dyDescent="0.25">
      <c r="A2255" s="61" t="s">
        <v>107</v>
      </c>
      <c r="B2255" s="61" t="s">
        <v>39</v>
      </c>
      <c r="C2255" s="60">
        <v>4263.5377521500004</v>
      </c>
      <c r="D2255" s="61" t="s">
        <v>107</v>
      </c>
      <c r="E2255" s="61" t="s">
        <v>5</v>
      </c>
    </row>
    <row r="2256" spans="1:5" x14ac:dyDescent="0.25">
      <c r="A2256" s="61" t="s">
        <v>107</v>
      </c>
      <c r="B2256" s="61" t="s">
        <v>44</v>
      </c>
      <c r="C2256" s="60">
        <v>4166.99385566</v>
      </c>
      <c r="D2256" s="61" t="s">
        <v>107</v>
      </c>
      <c r="E2256" s="61" t="s">
        <v>15</v>
      </c>
    </row>
    <row r="2257" spans="1:5" x14ac:dyDescent="0.25">
      <c r="A2257" s="61" t="s">
        <v>107</v>
      </c>
      <c r="B2257" s="61" t="s">
        <v>44</v>
      </c>
      <c r="C2257" s="60">
        <v>4097.43393027</v>
      </c>
      <c r="D2257" s="61" t="s">
        <v>106</v>
      </c>
      <c r="E2257" s="61" t="s">
        <v>12</v>
      </c>
    </row>
    <row r="2258" spans="1:5" x14ac:dyDescent="0.25">
      <c r="A2258" s="61" t="s">
        <v>107</v>
      </c>
      <c r="B2258" s="61" t="s">
        <v>40</v>
      </c>
      <c r="C2258" s="60">
        <v>3993.6542632000001</v>
      </c>
      <c r="D2258" s="61" t="s">
        <v>106</v>
      </c>
      <c r="E2258" s="61" t="s">
        <v>15</v>
      </c>
    </row>
    <row r="2259" spans="1:5" x14ac:dyDescent="0.25">
      <c r="A2259" s="61" t="s">
        <v>106</v>
      </c>
      <c r="B2259" s="61" t="s">
        <v>40</v>
      </c>
      <c r="C2259" s="60">
        <v>3940.9150682999998</v>
      </c>
      <c r="D2259" s="61" t="s">
        <v>106</v>
      </c>
      <c r="E2259" s="61" t="s">
        <v>15</v>
      </c>
    </row>
    <row r="2260" spans="1:5" x14ac:dyDescent="0.25">
      <c r="A2260" s="61" t="s">
        <v>107</v>
      </c>
      <c r="B2260" s="61" t="s">
        <v>41</v>
      </c>
      <c r="C2260" s="60">
        <v>3853.5857442800002</v>
      </c>
      <c r="D2260" s="61" t="s">
        <v>107</v>
      </c>
      <c r="E2260" s="61" t="s">
        <v>5</v>
      </c>
    </row>
    <row r="2261" spans="1:5" x14ac:dyDescent="0.25">
      <c r="A2261" s="61" t="s">
        <v>106</v>
      </c>
      <c r="B2261" s="61" t="s">
        <v>44</v>
      </c>
      <c r="C2261" s="60">
        <v>3549.5606507900002</v>
      </c>
      <c r="D2261" s="61" t="s">
        <v>106</v>
      </c>
      <c r="E2261" s="61" t="s">
        <v>14</v>
      </c>
    </row>
    <row r="2262" spans="1:5" x14ac:dyDescent="0.25">
      <c r="A2262" s="61" t="s">
        <v>106</v>
      </c>
      <c r="B2262" s="61" t="s">
        <v>39</v>
      </c>
      <c r="C2262" s="60">
        <v>3540.0368633799999</v>
      </c>
      <c r="D2262" s="61" t="s">
        <v>107</v>
      </c>
      <c r="E2262" s="61" t="s">
        <v>4</v>
      </c>
    </row>
    <row r="2263" spans="1:5" x14ac:dyDescent="0.25">
      <c r="A2263" s="61" t="s">
        <v>106</v>
      </c>
      <c r="B2263" s="61" t="s">
        <v>41</v>
      </c>
      <c r="C2263" s="60">
        <v>3497.90878484</v>
      </c>
      <c r="D2263" s="61" t="s">
        <v>106</v>
      </c>
      <c r="E2263" s="61" t="s">
        <v>12</v>
      </c>
    </row>
    <row r="2264" spans="1:5" x14ac:dyDescent="0.25">
      <c r="A2264" s="61" t="s">
        <v>106</v>
      </c>
      <c r="B2264" s="61" t="s">
        <v>47</v>
      </c>
      <c r="C2264" s="60">
        <v>3251.8461788599998</v>
      </c>
      <c r="D2264" s="61" t="s">
        <v>106</v>
      </c>
      <c r="E2264" s="61" t="s">
        <v>4</v>
      </c>
    </row>
    <row r="2265" spans="1:5" x14ac:dyDescent="0.25">
      <c r="A2265" s="61" t="s">
        <v>106</v>
      </c>
      <c r="B2265" s="61" t="s">
        <v>41</v>
      </c>
      <c r="C2265" s="60">
        <v>3188.6409286500002</v>
      </c>
      <c r="D2265" s="61" t="s">
        <v>107</v>
      </c>
      <c r="E2265" s="61" t="s">
        <v>15</v>
      </c>
    </row>
    <row r="2266" spans="1:5" x14ac:dyDescent="0.25">
      <c r="A2266" s="61" t="s">
        <v>106</v>
      </c>
      <c r="B2266" s="61" t="s">
        <v>39</v>
      </c>
      <c r="C2266" s="60">
        <v>3170.3349816599998</v>
      </c>
      <c r="D2266" s="61" t="s">
        <v>107</v>
      </c>
      <c r="E2266" s="61" t="s">
        <v>5</v>
      </c>
    </row>
    <row r="2267" spans="1:5" x14ac:dyDescent="0.25">
      <c r="A2267" s="61" t="s">
        <v>106</v>
      </c>
      <c r="B2267" s="61" t="s">
        <v>41</v>
      </c>
      <c r="C2267" s="60">
        <v>3133.13232281</v>
      </c>
      <c r="D2267" s="61" t="s">
        <v>107</v>
      </c>
      <c r="E2267" s="61" t="s">
        <v>4</v>
      </c>
    </row>
    <row r="2268" spans="1:5" x14ac:dyDescent="0.25">
      <c r="A2268" s="61" t="s">
        <v>106</v>
      </c>
      <c r="B2268" s="61" t="s">
        <v>41</v>
      </c>
      <c r="C2268" s="60">
        <v>3102.6191394500001</v>
      </c>
      <c r="D2268" s="61" t="s">
        <v>107</v>
      </c>
      <c r="E2268" s="61" t="s">
        <v>4</v>
      </c>
    </row>
    <row r="2269" spans="1:5" x14ac:dyDescent="0.25">
      <c r="A2269" s="61" t="s">
        <v>106</v>
      </c>
      <c r="B2269" s="61" t="s">
        <v>41</v>
      </c>
      <c r="C2269" s="60">
        <v>3088.1209114399999</v>
      </c>
      <c r="D2269" s="61" t="s">
        <v>107</v>
      </c>
      <c r="E2269" s="61" t="s">
        <v>15</v>
      </c>
    </row>
    <row r="2270" spans="1:5" x14ac:dyDescent="0.25">
      <c r="A2270" s="61" t="s">
        <v>106</v>
      </c>
      <c r="B2270" s="61" t="s">
        <v>45</v>
      </c>
      <c r="C2270" s="60">
        <v>3024.7288634900001</v>
      </c>
      <c r="D2270" s="61" t="s">
        <v>107</v>
      </c>
      <c r="E2270" s="61" t="s">
        <v>6</v>
      </c>
    </row>
    <row r="2271" spans="1:5" x14ac:dyDescent="0.25">
      <c r="A2271" s="61" t="s">
        <v>106</v>
      </c>
      <c r="B2271" s="61" t="s">
        <v>47</v>
      </c>
      <c r="C2271" s="60">
        <v>2831.60341384</v>
      </c>
      <c r="D2271" s="61" t="s">
        <v>106</v>
      </c>
      <c r="E2271" s="61" t="s">
        <v>4</v>
      </c>
    </row>
    <row r="2272" spans="1:5" x14ac:dyDescent="0.25">
      <c r="A2272" s="61" t="s">
        <v>106</v>
      </c>
      <c r="B2272" s="61" t="s">
        <v>39</v>
      </c>
      <c r="C2272" s="60">
        <v>2800.0812247600002</v>
      </c>
      <c r="D2272" s="61" t="s">
        <v>107</v>
      </c>
      <c r="E2272" s="61" t="s">
        <v>4</v>
      </c>
    </row>
    <row r="2273" spans="1:5" x14ac:dyDescent="0.25">
      <c r="A2273" s="61" t="s">
        <v>106</v>
      </c>
      <c r="B2273" s="61" t="s">
        <v>44</v>
      </c>
      <c r="C2273" s="60">
        <v>2768.4408975299998</v>
      </c>
      <c r="D2273" s="61" t="s">
        <v>107</v>
      </c>
      <c r="E2273" s="61" t="s">
        <v>14</v>
      </c>
    </row>
    <row r="2274" spans="1:5" x14ac:dyDescent="0.25">
      <c r="A2274" s="61" t="s">
        <v>106</v>
      </c>
      <c r="B2274" s="61" t="s">
        <v>46</v>
      </c>
      <c r="C2274" s="60">
        <v>2705.0889208899998</v>
      </c>
      <c r="D2274" s="61" t="s">
        <v>106</v>
      </c>
      <c r="E2274" s="61" t="s">
        <v>9</v>
      </c>
    </row>
    <row r="2275" spans="1:5" x14ac:dyDescent="0.25">
      <c r="A2275" s="61" t="s">
        <v>106</v>
      </c>
      <c r="B2275" s="61" t="s">
        <v>41</v>
      </c>
      <c r="C2275" s="60">
        <v>2665.20611409</v>
      </c>
      <c r="D2275" s="61" t="s">
        <v>107</v>
      </c>
      <c r="E2275" s="61" t="s">
        <v>4</v>
      </c>
    </row>
    <row r="2276" spans="1:5" x14ac:dyDescent="0.25">
      <c r="A2276" s="61" t="s">
        <v>106</v>
      </c>
      <c r="B2276" s="61" t="s">
        <v>45</v>
      </c>
      <c r="C2276" s="60">
        <v>2631.6883817500002</v>
      </c>
      <c r="D2276" s="61" t="s">
        <v>106</v>
      </c>
      <c r="E2276" s="61" t="s">
        <v>2</v>
      </c>
    </row>
    <row r="2277" spans="1:5" x14ac:dyDescent="0.25">
      <c r="A2277" s="61" t="s">
        <v>106</v>
      </c>
      <c r="B2277" s="61" t="s">
        <v>39</v>
      </c>
      <c r="C2277" s="60">
        <v>2613.4851934399999</v>
      </c>
      <c r="D2277" s="61" t="s">
        <v>107</v>
      </c>
      <c r="E2277" s="61" t="s">
        <v>4</v>
      </c>
    </row>
    <row r="2278" spans="1:5" x14ac:dyDescent="0.25">
      <c r="A2278" s="61" t="s">
        <v>106</v>
      </c>
      <c r="B2278" s="61" t="s">
        <v>40</v>
      </c>
      <c r="C2278" s="60">
        <v>2546.90221548</v>
      </c>
      <c r="D2278" s="61" t="s">
        <v>106</v>
      </c>
      <c r="E2278" s="61" t="s">
        <v>15</v>
      </c>
    </row>
    <row r="2279" spans="1:5" x14ac:dyDescent="0.25">
      <c r="A2279" s="61" t="s">
        <v>106</v>
      </c>
      <c r="B2279" s="61" t="s">
        <v>42</v>
      </c>
      <c r="C2279" s="60">
        <v>2509.0194780699999</v>
      </c>
      <c r="D2279" s="61" t="s">
        <v>107</v>
      </c>
      <c r="E2279" s="61" t="s">
        <v>15</v>
      </c>
    </row>
    <row r="2280" spans="1:5" x14ac:dyDescent="0.25">
      <c r="A2280" s="61" t="s">
        <v>106</v>
      </c>
      <c r="B2280" s="61" t="s">
        <v>40</v>
      </c>
      <c r="C2280" s="60">
        <v>2502.1601303399998</v>
      </c>
      <c r="D2280" s="61" t="s">
        <v>107</v>
      </c>
      <c r="E2280" s="61" t="s">
        <v>4</v>
      </c>
    </row>
    <row r="2281" spans="1:5" x14ac:dyDescent="0.25">
      <c r="A2281" s="61" t="s">
        <v>106</v>
      </c>
      <c r="B2281" s="61" t="s">
        <v>41</v>
      </c>
      <c r="C2281" s="60">
        <v>2441.4050279399999</v>
      </c>
      <c r="D2281" s="61" t="s">
        <v>107</v>
      </c>
      <c r="E2281" s="61" t="s">
        <v>4</v>
      </c>
    </row>
    <row r="2282" spans="1:5" x14ac:dyDescent="0.25">
      <c r="A2282" s="61" t="s">
        <v>106</v>
      </c>
      <c r="B2282" s="61" t="s">
        <v>46</v>
      </c>
      <c r="C2282" s="60">
        <v>2256.6240267500002</v>
      </c>
      <c r="D2282" s="61" t="s">
        <v>107</v>
      </c>
      <c r="E2282" s="61" t="s">
        <v>0</v>
      </c>
    </row>
    <row r="2283" spans="1:5" x14ac:dyDescent="0.25">
      <c r="A2283" s="61" t="s">
        <v>106</v>
      </c>
      <c r="B2283" s="61" t="s">
        <v>39</v>
      </c>
      <c r="C2283" s="60">
        <v>2151.4821470500001</v>
      </c>
      <c r="D2283" s="61" t="s">
        <v>107</v>
      </c>
      <c r="E2283" s="61" t="s">
        <v>4</v>
      </c>
    </row>
    <row r="2284" spans="1:5" x14ac:dyDescent="0.25">
      <c r="A2284" s="61" t="s">
        <v>106</v>
      </c>
      <c r="B2284" s="61" t="s">
        <v>45</v>
      </c>
      <c r="C2284" s="60">
        <v>2128.1428162799998</v>
      </c>
      <c r="D2284" s="61" t="s">
        <v>106</v>
      </c>
      <c r="E2284" s="61" t="s">
        <v>11</v>
      </c>
    </row>
    <row r="2285" spans="1:5" x14ac:dyDescent="0.25">
      <c r="A2285" s="61" t="s">
        <v>106</v>
      </c>
      <c r="B2285" s="61" t="s">
        <v>47</v>
      </c>
      <c r="C2285" s="60">
        <v>2094.3323837299999</v>
      </c>
      <c r="D2285" s="61" t="s">
        <v>106</v>
      </c>
      <c r="E2285" s="61" t="s">
        <v>4</v>
      </c>
    </row>
    <row r="2286" spans="1:5" x14ac:dyDescent="0.25">
      <c r="A2286" s="61" t="s">
        <v>106</v>
      </c>
      <c r="B2286" s="61" t="s">
        <v>46</v>
      </c>
      <c r="C2286" s="60">
        <v>2000.50269024</v>
      </c>
      <c r="D2286" s="61" t="s">
        <v>107</v>
      </c>
      <c r="E2286" s="61" t="s">
        <v>0</v>
      </c>
    </row>
    <row r="2287" spans="1:5" x14ac:dyDescent="0.25">
      <c r="A2287" s="61" t="s">
        <v>106</v>
      </c>
      <c r="B2287" s="61" t="s">
        <v>41</v>
      </c>
      <c r="C2287" s="60">
        <v>1792.3818762000001</v>
      </c>
      <c r="D2287" s="61" t="s">
        <v>107</v>
      </c>
      <c r="E2287" s="61" t="s">
        <v>15</v>
      </c>
    </row>
    <row r="2288" spans="1:5" x14ac:dyDescent="0.25">
      <c r="A2288" s="61" t="s">
        <v>106</v>
      </c>
      <c r="B2288" s="61" t="s">
        <v>44</v>
      </c>
      <c r="C2288" s="60">
        <v>1721.79165478</v>
      </c>
      <c r="D2288" s="61" t="s">
        <v>107</v>
      </c>
      <c r="E2288" s="61" t="s">
        <v>14</v>
      </c>
    </row>
    <row r="2289" spans="1:5" x14ac:dyDescent="0.25">
      <c r="A2289" s="61" t="s">
        <v>106</v>
      </c>
      <c r="B2289" s="61" t="s">
        <v>40</v>
      </c>
      <c r="C2289" s="60">
        <v>1510.43933236</v>
      </c>
      <c r="D2289" s="61" t="s">
        <v>107</v>
      </c>
      <c r="E2289" s="61" t="s">
        <v>4</v>
      </c>
    </row>
    <row r="2290" spans="1:5" x14ac:dyDescent="0.25">
      <c r="A2290" s="61" t="s">
        <v>106</v>
      </c>
      <c r="B2290" s="61" t="s">
        <v>40</v>
      </c>
      <c r="C2290" s="60">
        <v>1404.5648501000001</v>
      </c>
      <c r="D2290" s="61" t="s">
        <v>106</v>
      </c>
      <c r="E2290" s="61" t="s">
        <v>15</v>
      </c>
    </row>
    <row r="2291" spans="1:5" x14ac:dyDescent="0.25">
      <c r="A2291" s="61" t="s">
        <v>106</v>
      </c>
      <c r="B2291" s="61" t="s">
        <v>41</v>
      </c>
      <c r="C2291" s="60">
        <v>1124.8069217499999</v>
      </c>
      <c r="D2291" s="61" t="s">
        <v>106</v>
      </c>
      <c r="E2291" s="61" t="s">
        <v>15</v>
      </c>
    </row>
    <row r="2292" spans="1:5" x14ac:dyDescent="0.25">
      <c r="A2292" s="61" t="s">
        <v>106</v>
      </c>
      <c r="B2292" s="61" t="s">
        <v>47</v>
      </c>
      <c r="C2292" s="60">
        <v>1098.024727</v>
      </c>
      <c r="D2292" s="61" t="s">
        <v>106</v>
      </c>
      <c r="E2292" s="61" t="s">
        <v>8</v>
      </c>
    </row>
    <row r="2293" spans="1:5" x14ac:dyDescent="0.25">
      <c r="A2293" s="61" t="s">
        <v>106</v>
      </c>
      <c r="B2293" s="61" t="s">
        <v>42</v>
      </c>
      <c r="C2293" s="60">
        <v>941.44518894700002</v>
      </c>
      <c r="D2293" s="61" t="s">
        <v>107</v>
      </c>
      <c r="E2293" s="61" t="s">
        <v>0</v>
      </c>
    </row>
    <row r="2294" spans="1:5" x14ac:dyDescent="0.25">
      <c r="A2294" s="61" t="s">
        <v>106</v>
      </c>
      <c r="B2294" s="61" t="s">
        <v>46</v>
      </c>
      <c r="C2294" s="60">
        <v>893.76679286800004</v>
      </c>
      <c r="D2294" s="61" t="s">
        <v>107</v>
      </c>
      <c r="E2294" s="61" t="s">
        <v>9</v>
      </c>
    </row>
    <row r="2295" spans="1:5" x14ac:dyDescent="0.25">
      <c r="A2295" s="61" t="s">
        <v>107</v>
      </c>
      <c r="B2295" s="61" t="s">
        <v>40</v>
      </c>
      <c r="C2295" s="60">
        <v>883.12319138400005</v>
      </c>
      <c r="D2295" s="61" t="s">
        <v>106</v>
      </c>
      <c r="E2295" s="61" t="s">
        <v>15</v>
      </c>
    </row>
    <row r="2296" spans="1:5" x14ac:dyDescent="0.25">
      <c r="A2296" s="61" t="s">
        <v>107</v>
      </c>
      <c r="B2296" s="61" t="s">
        <v>41</v>
      </c>
      <c r="C2296" s="60">
        <v>865.048744435</v>
      </c>
      <c r="D2296" s="61" t="s">
        <v>107</v>
      </c>
      <c r="E2296" s="61" t="s">
        <v>15</v>
      </c>
    </row>
    <row r="2297" spans="1:5" x14ac:dyDescent="0.25">
      <c r="A2297" s="61" t="s">
        <v>107</v>
      </c>
      <c r="B2297" s="61" t="s">
        <v>46</v>
      </c>
      <c r="C2297" s="60">
        <v>780.33476187700001</v>
      </c>
      <c r="D2297" s="61" t="s">
        <v>107</v>
      </c>
      <c r="E2297" s="61" t="s">
        <v>6</v>
      </c>
    </row>
    <row r="2298" spans="1:5" x14ac:dyDescent="0.25">
      <c r="A2298" s="61" t="s">
        <v>107</v>
      </c>
      <c r="B2298" s="61" t="s">
        <v>42</v>
      </c>
      <c r="C2298" s="60">
        <v>763.63193912700001</v>
      </c>
      <c r="D2298" s="61" t="s">
        <v>107</v>
      </c>
      <c r="E2298" s="61" t="s">
        <v>6</v>
      </c>
    </row>
    <row r="2299" spans="1:5" x14ac:dyDescent="0.25">
      <c r="A2299" s="61" t="s">
        <v>107</v>
      </c>
      <c r="B2299" s="61" t="s">
        <v>46</v>
      </c>
      <c r="C2299" s="60">
        <v>736.12468954899998</v>
      </c>
      <c r="D2299" s="61" t="s">
        <v>107</v>
      </c>
      <c r="E2299" s="61" t="s">
        <v>6</v>
      </c>
    </row>
    <row r="2300" spans="1:5" x14ac:dyDescent="0.25">
      <c r="A2300" s="61" t="s">
        <v>107</v>
      </c>
      <c r="B2300" s="61" t="s">
        <v>39</v>
      </c>
      <c r="C2300" s="60">
        <v>719.16733325200005</v>
      </c>
      <c r="D2300" s="61" t="s">
        <v>107</v>
      </c>
      <c r="E2300" s="61" t="s">
        <v>10</v>
      </c>
    </row>
    <row r="2301" spans="1:5" x14ac:dyDescent="0.25">
      <c r="A2301" s="61" t="s">
        <v>107</v>
      </c>
      <c r="B2301" s="61" t="s">
        <v>46</v>
      </c>
      <c r="C2301" s="60">
        <v>585.94314497400001</v>
      </c>
      <c r="D2301" s="61" t="s">
        <v>107</v>
      </c>
      <c r="E2301" s="61" t="s">
        <v>0</v>
      </c>
    </row>
    <row r="2302" spans="1:5" x14ac:dyDescent="0.25">
      <c r="A2302" s="61" t="s">
        <v>107</v>
      </c>
      <c r="B2302" s="61" t="s">
        <v>39</v>
      </c>
      <c r="C2302" s="60">
        <v>584.66960534999998</v>
      </c>
      <c r="D2302" s="61" t="s">
        <v>106</v>
      </c>
      <c r="E2302" s="61" t="s">
        <v>14</v>
      </c>
    </row>
    <row r="2303" spans="1:5" x14ac:dyDescent="0.25">
      <c r="A2303" s="61" t="s">
        <v>107</v>
      </c>
      <c r="B2303" s="61" t="s">
        <v>46</v>
      </c>
      <c r="C2303" s="60">
        <v>557.89139828999998</v>
      </c>
      <c r="D2303" s="61" t="s">
        <v>107</v>
      </c>
      <c r="E2303" s="61" t="s">
        <v>6</v>
      </c>
    </row>
    <row r="2304" spans="1:5" x14ac:dyDescent="0.25">
      <c r="A2304" s="61" t="s">
        <v>107</v>
      </c>
      <c r="B2304" s="61" t="s">
        <v>39</v>
      </c>
      <c r="C2304" s="60">
        <v>465.97989539600002</v>
      </c>
      <c r="D2304" s="61" t="s">
        <v>107</v>
      </c>
      <c r="E2304" s="61" t="s">
        <v>2</v>
      </c>
    </row>
    <row r="2305" spans="1:5" x14ac:dyDescent="0.25">
      <c r="A2305" s="61" t="s">
        <v>107</v>
      </c>
      <c r="B2305" s="61" t="s">
        <v>41</v>
      </c>
      <c r="C2305" s="60">
        <v>395.83017766099999</v>
      </c>
      <c r="D2305" s="61" t="s">
        <v>107</v>
      </c>
      <c r="E2305" s="61" t="s">
        <v>15</v>
      </c>
    </row>
    <row r="2306" spans="1:5" x14ac:dyDescent="0.25">
      <c r="A2306" s="61" t="s">
        <v>107</v>
      </c>
      <c r="B2306" s="61" t="s">
        <v>44</v>
      </c>
      <c r="C2306" s="60">
        <v>382.00216490000003</v>
      </c>
      <c r="D2306" s="61" t="s">
        <v>107</v>
      </c>
      <c r="E2306" s="61" t="s">
        <v>14</v>
      </c>
    </row>
    <row r="2307" spans="1:5" x14ac:dyDescent="0.25">
      <c r="A2307" s="61" t="s">
        <v>107</v>
      </c>
      <c r="B2307" s="61" t="s">
        <v>46</v>
      </c>
      <c r="C2307" s="60">
        <v>330.85607846099998</v>
      </c>
      <c r="D2307" s="61" t="s">
        <v>107</v>
      </c>
      <c r="E2307" s="61" t="s">
        <v>0</v>
      </c>
    </row>
    <row r="2308" spans="1:5" x14ac:dyDescent="0.25">
      <c r="A2308" s="61" t="s">
        <v>107</v>
      </c>
      <c r="B2308" s="61" t="s">
        <v>43</v>
      </c>
      <c r="C2308" s="60">
        <v>268.77339141300001</v>
      </c>
      <c r="D2308" s="61" t="s">
        <v>107</v>
      </c>
      <c r="E2308" s="61" t="s">
        <v>9</v>
      </c>
    </row>
    <row r="2309" spans="1:5" x14ac:dyDescent="0.25">
      <c r="A2309" s="61" t="s">
        <v>107</v>
      </c>
      <c r="B2309" s="61" t="s">
        <v>39</v>
      </c>
      <c r="C2309" s="60">
        <v>92.941721674799993</v>
      </c>
      <c r="D2309" s="61" t="s">
        <v>107</v>
      </c>
      <c r="E2309" s="61" t="s">
        <v>1</v>
      </c>
    </row>
    <row r="2310" spans="1:5" x14ac:dyDescent="0.25">
      <c r="A2310" s="61" t="s">
        <v>106</v>
      </c>
      <c r="B2310" s="61" t="s">
        <v>46</v>
      </c>
      <c r="C2310" s="60">
        <v>53.9868441104</v>
      </c>
      <c r="D2310" s="61" t="s">
        <v>107</v>
      </c>
      <c r="E2310" s="61" t="s">
        <v>15</v>
      </c>
    </row>
    <row r="2311" spans="1:5" x14ac:dyDescent="0.25">
      <c r="A2311" s="61" t="s">
        <v>106</v>
      </c>
      <c r="B2311" s="61" t="s">
        <v>41</v>
      </c>
      <c r="C2311" s="60">
        <v>52.193986579700002</v>
      </c>
      <c r="D2311" s="61" t="s">
        <v>106</v>
      </c>
      <c r="E2311" s="61" t="s">
        <v>14</v>
      </c>
    </row>
    <row r="2312" spans="1:5" x14ac:dyDescent="0.25">
      <c r="A2312" s="61" t="s">
        <v>106</v>
      </c>
      <c r="B2312" s="61" t="s">
        <v>44</v>
      </c>
      <c r="C2312" s="60">
        <v>51.402422168000001</v>
      </c>
      <c r="D2312" s="61" t="s">
        <v>107</v>
      </c>
      <c r="E2312" s="61" t="s">
        <v>15</v>
      </c>
    </row>
    <row r="2313" spans="1:5" x14ac:dyDescent="0.25">
      <c r="A2313" s="61" t="s">
        <v>106</v>
      </c>
      <c r="B2313" s="61" t="s">
        <v>39</v>
      </c>
      <c r="C2313" s="60">
        <v>39.083511587899999</v>
      </c>
      <c r="D2313" s="61" t="s">
        <v>107</v>
      </c>
      <c r="E2313" s="61" t="s">
        <v>15</v>
      </c>
    </row>
    <row r="2314" spans="1:5" x14ac:dyDescent="0.25">
      <c r="A2314" s="61" t="s">
        <v>106</v>
      </c>
      <c r="B2314" s="61" t="s">
        <v>45</v>
      </c>
      <c r="C2314" s="60">
        <v>36.371706988600003</v>
      </c>
      <c r="D2314" s="61" t="s">
        <v>107</v>
      </c>
      <c r="E2314" s="61" t="s">
        <v>0</v>
      </c>
    </row>
    <row r="2315" spans="1:5" x14ac:dyDescent="0.25">
      <c r="A2315" s="61" t="s">
        <v>106</v>
      </c>
      <c r="B2315" s="61" t="s">
        <v>44</v>
      </c>
      <c r="C2315" s="60">
        <v>23.047588383000001</v>
      </c>
      <c r="D2315" s="61" t="s">
        <v>107</v>
      </c>
      <c r="E2315" s="61" t="s">
        <v>15</v>
      </c>
    </row>
    <row r="2316" spans="1:5" x14ac:dyDescent="0.25">
      <c r="A2316" s="61" t="s">
        <v>106</v>
      </c>
      <c r="B2316" s="61" t="s">
        <v>41</v>
      </c>
      <c r="C2316" s="60">
        <v>17.758158766400001</v>
      </c>
      <c r="D2316" s="61" t="s">
        <v>107</v>
      </c>
      <c r="E2316" s="61" t="s">
        <v>15</v>
      </c>
    </row>
    <row r="2317" spans="1:5" x14ac:dyDescent="0.25">
      <c r="A2317" s="61" t="s">
        <v>106</v>
      </c>
      <c r="B2317" s="61" t="s">
        <v>39</v>
      </c>
      <c r="C2317" s="60">
        <v>6.1824416223899998</v>
      </c>
      <c r="D2317" s="61" t="s">
        <v>107</v>
      </c>
      <c r="E2317" s="61" t="s">
        <v>2</v>
      </c>
    </row>
    <row r="2318" spans="1:5" x14ac:dyDescent="0.25">
      <c r="A2318" s="61" t="s">
        <v>106</v>
      </c>
      <c r="B2318" s="61" t="s">
        <v>42</v>
      </c>
      <c r="C2318" s="60">
        <v>1.4098092981100001</v>
      </c>
      <c r="D2318" s="61" t="s">
        <v>106</v>
      </c>
      <c r="E2318" s="61" t="s">
        <v>9</v>
      </c>
    </row>
  </sheetData>
  <sortState ref="B2:E2318">
    <sortCondition descending="1" ref="C2:C231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83"/>
  <sheetViews>
    <sheetView zoomScale="80" zoomScaleNormal="80" workbookViewId="0">
      <selection activeCell="Q179" sqref="Q179"/>
    </sheetView>
  </sheetViews>
  <sheetFormatPr defaultColWidth="9.140625" defaultRowHeight="16.5" x14ac:dyDescent="0.3"/>
  <cols>
    <col min="1" max="1" width="9.140625" style="14"/>
    <col min="2" max="2" width="25.42578125" style="14" customWidth="1"/>
    <col min="3" max="3" width="10.28515625" style="14" bestFit="1" customWidth="1"/>
    <col min="4" max="4" width="11.7109375" style="14" customWidth="1"/>
    <col min="5" max="5" width="11.28515625" style="14" customWidth="1"/>
    <col min="6" max="6" width="13.5703125" style="14" bestFit="1" customWidth="1"/>
    <col min="7" max="8" width="11.28515625" style="14" customWidth="1"/>
    <col min="9" max="9" width="13.28515625" style="14" customWidth="1"/>
    <col min="10" max="12" width="11.28515625" style="14" customWidth="1"/>
    <col min="13" max="18" width="10.5703125" style="14" customWidth="1"/>
    <col min="19" max="19" width="10.7109375" style="14" customWidth="1"/>
    <col min="20" max="20" width="12.85546875" style="14" customWidth="1"/>
    <col min="21" max="21" width="12.28515625" style="14" customWidth="1"/>
    <col min="22" max="22" width="13" style="14" customWidth="1"/>
    <col min="23" max="23" width="13.5703125" style="14" bestFit="1" customWidth="1"/>
    <col min="24" max="25" width="9.140625" style="14"/>
    <col min="26" max="26" width="11.7109375" style="14" customWidth="1"/>
    <col min="27" max="27" width="11" style="14" customWidth="1"/>
    <col min="28" max="28" width="11.85546875" style="14" customWidth="1"/>
    <col min="29" max="29" width="14" style="14" customWidth="1"/>
    <col min="30" max="30" width="10.85546875" style="14" bestFit="1" customWidth="1"/>
    <col min="31" max="31" width="12.7109375" style="14" bestFit="1" customWidth="1"/>
    <col min="32" max="32" width="12.140625" style="14" bestFit="1" customWidth="1"/>
    <col min="33" max="33" width="10.28515625" style="14" bestFit="1" customWidth="1"/>
    <col min="34" max="34" width="11.7109375" style="14" bestFit="1" customWidth="1"/>
    <col min="35" max="16384" width="9.140625" style="14"/>
  </cols>
  <sheetData>
    <row r="1" spans="2:23" ht="17.25" thickBot="1" x14ac:dyDescent="0.35">
      <c r="D1" s="15"/>
      <c r="E1" s="16" t="s">
        <v>0</v>
      </c>
      <c r="F1" s="16" t="s">
        <v>1</v>
      </c>
      <c r="G1" s="16" t="s">
        <v>2</v>
      </c>
      <c r="H1" s="16" t="s">
        <v>3</v>
      </c>
      <c r="I1" s="16" t="s">
        <v>4</v>
      </c>
      <c r="J1" s="16" t="s">
        <v>5</v>
      </c>
      <c r="K1" s="16" t="s">
        <v>6</v>
      </c>
      <c r="L1" s="16" t="s">
        <v>7</v>
      </c>
      <c r="M1" s="16" t="s">
        <v>8</v>
      </c>
      <c r="N1" s="16" t="s">
        <v>9</v>
      </c>
      <c r="O1" s="16" t="s">
        <v>10</v>
      </c>
      <c r="P1" s="16" t="s">
        <v>11</v>
      </c>
      <c r="Q1" s="16" t="s">
        <v>12</v>
      </c>
      <c r="R1" s="16" t="s">
        <v>13</v>
      </c>
      <c r="S1" s="16" t="s">
        <v>14</v>
      </c>
      <c r="T1" s="17" t="s">
        <v>15</v>
      </c>
      <c r="U1" s="17"/>
    </row>
    <row r="3" spans="2:23" x14ac:dyDescent="0.3">
      <c r="C3" s="73" t="s">
        <v>108</v>
      </c>
      <c r="D3" s="73"/>
      <c r="E3" s="73"/>
      <c r="F3" s="73"/>
      <c r="G3" s="73"/>
      <c r="H3" s="73"/>
      <c r="I3" s="73"/>
      <c r="J3" s="73"/>
      <c r="K3" s="73"/>
      <c r="L3" s="73"/>
      <c r="M3" s="73"/>
      <c r="N3" s="73"/>
      <c r="O3" s="73"/>
      <c r="P3" s="73"/>
      <c r="Q3" s="73"/>
      <c r="R3" s="73"/>
      <c r="S3" s="73"/>
      <c r="T3" s="73"/>
      <c r="U3" s="73"/>
      <c r="V3" s="73"/>
    </row>
    <row r="4" spans="2:23" ht="82.5" x14ac:dyDescent="0.3">
      <c r="C4" s="30" t="s">
        <v>18</v>
      </c>
      <c r="D4" s="31" t="s">
        <v>89</v>
      </c>
      <c r="E4" s="31" t="s">
        <v>19</v>
      </c>
      <c r="F4" s="31" t="s">
        <v>20</v>
      </c>
      <c r="G4" s="31" t="s">
        <v>21</v>
      </c>
      <c r="H4" s="31" t="s">
        <v>22</v>
      </c>
      <c r="I4" s="31" t="s">
        <v>23</v>
      </c>
      <c r="J4" s="31" t="s">
        <v>24</v>
      </c>
      <c r="K4" s="31" t="s">
        <v>25</v>
      </c>
      <c r="L4" s="31" t="s">
        <v>26</v>
      </c>
      <c r="M4" s="31" t="s">
        <v>27</v>
      </c>
      <c r="N4" s="31" t="s">
        <v>28</v>
      </c>
      <c r="O4" s="31" t="s">
        <v>29</v>
      </c>
      <c r="P4" s="31" t="s">
        <v>30</v>
      </c>
      <c r="Q4" s="31" t="s">
        <v>31</v>
      </c>
      <c r="R4" s="31" t="s">
        <v>32</v>
      </c>
      <c r="S4" s="31" t="s">
        <v>33</v>
      </c>
      <c r="T4" s="31" t="s">
        <v>34</v>
      </c>
      <c r="U4" s="31" t="s">
        <v>61</v>
      </c>
      <c r="V4" s="31" t="s">
        <v>35</v>
      </c>
    </row>
    <row r="5" spans="2:23" ht="18" x14ac:dyDescent="0.3">
      <c r="C5" s="30"/>
      <c r="D5" s="31" t="s">
        <v>90</v>
      </c>
      <c r="E5" s="31" t="s">
        <v>87</v>
      </c>
      <c r="F5" s="31" t="s">
        <v>87</v>
      </c>
      <c r="G5" s="31" t="s">
        <v>87</v>
      </c>
      <c r="H5" s="31" t="s">
        <v>87</v>
      </c>
      <c r="I5" s="31" t="s">
        <v>87</v>
      </c>
      <c r="J5" s="31" t="s">
        <v>87</v>
      </c>
      <c r="K5" s="31" t="s">
        <v>87</v>
      </c>
      <c r="L5" s="31" t="s">
        <v>87</v>
      </c>
      <c r="M5" s="31" t="s">
        <v>87</v>
      </c>
      <c r="N5" s="31" t="s">
        <v>87</v>
      </c>
      <c r="O5" s="31" t="s">
        <v>87</v>
      </c>
      <c r="P5" s="31" t="s">
        <v>87</v>
      </c>
      <c r="Q5" s="31" t="s">
        <v>87</v>
      </c>
      <c r="R5" s="31" t="s">
        <v>87</v>
      </c>
      <c r="S5" s="31" t="s">
        <v>87</v>
      </c>
      <c r="T5" s="31" t="s">
        <v>87</v>
      </c>
      <c r="U5" s="31" t="s">
        <v>88</v>
      </c>
      <c r="V5" s="31" t="s">
        <v>87</v>
      </c>
    </row>
    <row r="6" spans="2:23" x14ac:dyDescent="0.3">
      <c r="C6" s="20" t="s">
        <v>39</v>
      </c>
      <c r="D6" s="19">
        <v>38100</v>
      </c>
      <c r="E6" s="19">
        <f>SUMPRODUCT((ISR_MTG_6_5_GEO_1950s_LR_GeomFe!$B$2:$B$2999=$C6)*(ISR_MTG_6_5_GEO_1950s_LR_GeomFe!$D$2:$D$2999=E$1)*(ISR_MTG_6_5_GEO_1950s_LR_GeomFe!$C$2:$C$2999)*(ISR_MTG_6_5_GEO_1950s_LR_GeomFe!$E$2:$E$2999="YES"))/1000</f>
        <v>82434.289648000005</v>
      </c>
      <c r="F6" s="19">
        <f>SUMPRODUCT((ISR_MTG_6_5_GEO_1950s_LR_GeomFe!$B$2:$B$2999=$C6)*(ISR_MTG_6_5_GEO_1950s_LR_GeomFe!$D$2:$D$2999=F$1)*(ISR_MTG_6_5_GEO_1950s_LR_GeomFe!$C$2:$C$2999)*(ISR_MTG_6_5_GEO_1950s_LR_GeomFe!$E$2:$E$2999="YES"))/1000</f>
        <v>29725.48356542753</v>
      </c>
      <c r="G6" s="19">
        <f>SUMPRODUCT((ISR_MTG_6_5_GEO_1950s_LR_GeomFe!$B$2:$B$2999=$C6)*(ISR_MTG_6_5_GEO_1950s_LR_GeomFe!$D$2:$D$2999=G$1)*(ISR_MTG_6_5_GEO_1950s_LR_GeomFe!$C$2:$C$2999)*(ISR_MTG_6_5_GEO_1950s_LR_GeomFe!$E$2:$E$2999="YES"))/1000</f>
        <v>152040.65664386016</v>
      </c>
      <c r="H6" s="19">
        <f>SUMPRODUCT((ISR_MTG_6_5_GEO_1950s_LR_GeomFe!$B$2:$B$2999=$C6)*(ISR_MTG_6_5_GEO_1950s_LR_GeomFe!$D$2:$D$2999=H$1)*(ISR_MTG_6_5_GEO_1950s_LR_GeomFe!$C$2:$C$2999)*(ISR_MTG_6_5_GEO_1950s_LR_GeomFe!$E$2:$E$2999="YES"))/1000</f>
        <v>0</v>
      </c>
      <c r="I6" s="19">
        <f>SUMPRODUCT((ISR_MTG_6_5_GEO_1950s_LR_GeomFe!$B$2:$B$2999=$C6)*(ISR_MTG_6_5_GEO_1950s_LR_GeomFe!$D$2:$D$2999=I$1)*(ISR_MTG_6_5_GEO_1950s_LR_GeomFe!$C$2:$C$2999)*(ISR_MTG_6_5_GEO_1950s_LR_GeomFe!$E$2:$E$2999="YES"))/1000</f>
        <v>72009.659551123594</v>
      </c>
      <c r="J6" s="19">
        <f>SUMPRODUCT((ISR_MTG_6_5_GEO_1950s_LR_GeomFe!$B$2:$B$2999=$C6)*(ISR_MTG_6_5_GEO_1950s_LR_GeomFe!$D$2:$D$2999=J$1)*(ISR_MTG_6_5_GEO_1950s_LR_GeomFe!$C$2:$C$2999)*(ISR_MTG_6_5_GEO_1950s_LR_GeomFe!$E$2:$E$2999="YES"))/1000</f>
        <v>8187.7070815964289</v>
      </c>
      <c r="K6" s="19">
        <f>SUMPRODUCT((ISR_MTG_6_5_GEO_1950s_LR_GeomFe!$B$2:$B$2999=$C6)*(ISR_MTG_6_5_GEO_1950s_LR_GeomFe!$D$2:$D$2999=K$1)*(ISR_MTG_6_5_GEO_1950s_LR_GeomFe!$C$2:$C$2999)*(ISR_MTG_6_5_GEO_1950s_LR_GeomFe!$E$2:$E$2999="YES"))/1000</f>
        <v>38250.658632203566</v>
      </c>
      <c r="L6" s="19">
        <f>SUMPRODUCT((ISR_MTG_6_5_GEO_1950s_LR_GeomFe!$B$2:$B$2999=$C6)*(ISR_MTG_6_5_GEO_1950s_LR_GeomFe!$D$2:$D$2999=L$1)*(ISR_MTG_6_5_GEO_1950s_LR_GeomFe!$C$2:$C$2999)*(ISR_MTG_6_5_GEO_1950s_LR_GeomFe!$E$2:$E$2999="YES"))/1000</f>
        <v>0</v>
      </c>
      <c r="M6" s="19">
        <f>SUMPRODUCT((ISR_MTG_6_5_GEO_1950s_LR_GeomFe!$B$2:$B$2999=$C6)*(ISR_MTG_6_5_GEO_1950s_LR_GeomFe!$D$2:$D$2999=M$1)*(ISR_MTG_6_5_GEO_1950s_LR_GeomFe!$C$2:$C$2999)*(ISR_MTG_6_5_GEO_1950s_LR_GeomFe!$E$2:$E$2999="YES"))/1000</f>
        <v>0</v>
      </c>
      <c r="N6" s="19">
        <f>SUMPRODUCT((ISR_MTG_6_5_GEO_1950s_LR_GeomFe!$B$2:$B$2999=$C6)*(ISR_MTG_6_5_GEO_1950s_LR_GeomFe!$D$2:$D$2999=N$1)*(ISR_MTG_6_5_GEO_1950s_LR_GeomFe!$C$2:$C$2999)*(ISR_MTG_6_5_GEO_1950s_LR_GeomFe!$E$2:$E$2999="YES"))/1000</f>
        <v>2316.4878720080001</v>
      </c>
      <c r="O6" s="19">
        <f>SUMPRODUCT((ISR_MTG_6_5_GEO_1950s_LR_GeomFe!$B$2:$B$2999=$C6)*(ISR_MTG_6_5_GEO_1950s_LR_GeomFe!$D$2:$D$2999=O$1)*(ISR_MTG_6_5_GEO_1950s_LR_GeomFe!$C$2:$C$2999)*(ISR_MTG_6_5_GEO_1950s_LR_GeomFe!$E$2:$E$2999="YES"))/1000</f>
        <v>858.96161380476997</v>
      </c>
      <c r="P6" s="19">
        <f>SUMPRODUCT((ISR_MTG_6_5_GEO_1950s_LR_GeomFe!$B$2:$B$2999=$C6)*(ISR_MTG_6_5_GEO_1950s_LR_GeomFe!$D$2:$D$2999=P$1)*(ISR_MTG_6_5_GEO_1950s_LR_GeomFe!$C$2:$C$2999)*(ISR_MTG_6_5_GEO_1950s_LR_GeomFe!$E$2:$E$2999="YES"))/1000</f>
        <v>234.73114660709999</v>
      </c>
      <c r="Q6" s="19">
        <f>SUMPRODUCT((ISR_MTG_6_5_GEO_1950s_LR_GeomFe!$B$2:$B$2999=$C6)*(ISR_MTG_6_5_GEO_1950s_LR_GeomFe!$D$2:$D$2999=Q$1)*(ISR_MTG_6_5_GEO_1950s_LR_GeomFe!$C$2:$C$2999)*(ISR_MTG_6_5_GEO_1950s_LR_GeomFe!$E$2:$E$2999="YES"))/1000</f>
        <v>1218.203226356</v>
      </c>
      <c r="R6" s="19">
        <f>SUMPRODUCT((ISR_MTG_6_5_GEO_1950s_LR_GeomFe!$B$2:$B$2999=$C6)*(ISR_MTG_6_5_GEO_1950s_LR_GeomFe!$D$2:$D$2999=R$1)*(ISR_MTG_6_5_GEO_1950s_LR_GeomFe!$C$2:$C$2999)*(ISR_MTG_6_5_GEO_1950s_LR_GeomFe!$E$2:$E$2999="YES"))/1000</f>
        <v>0</v>
      </c>
      <c r="S6" s="19">
        <f>SUMPRODUCT((ISR_MTG_6_5_GEO_1950s_LR_GeomFe!$B$2:$B$2999=$C6)*(ISR_MTG_6_5_GEO_1950s_LR_GeomFe!$D$2:$D$2999=S$1)*(ISR_MTG_6_5_GEO_1950s_LR_GeomFe!$C$2:$C$2999)*(ISR_MTG_6_5_GEO_1950s_LR_GeomFe!$E$2:$E$2999="YES"))/1000</f>
        <v>360.61810051651094</v>
      </c>
      <c r="T6" s="19">
        <f>SUMPRODUCT((ISR_MTG_6_5_GEO_1950s_LR_GeomFe!$B$2:$B$2999=$C6)*(ISR_MTG_6_5_GEO_1950s_LR_GeomFe!$D$2:$D$2999=T$1)*(ISR_MTG_6_5_GEO_1950s_LR_GeomFe!$C$2:$C$2999)*(ISR_MTG_6_5_GEO_1950s_LR_GeomFe!$E$2:$E$2999="YES"))/1000</f>
        <v>201341.1747074711</v>
      </c>
      <c r="U6" s="19">
        <f>SUMPRODUCT((ISR_MTG_6_5_GEO_1950s_LR_GeomFe!$B$2:$B$2999=$C6)*(ISR_MTG_6_5_GEO_1950s_LR_GeomFe!$C$2:$C$2999)*(ISR_MTG_6_5_GEO_1950s_LR_GeomFe!$E$2:$E$2999="NO"))/1000</f>
        <v>75769.9353461063</v>
      </c>
      <c r="V6" s="19">
        <f t="shared" ref="V6:V17" si="0">SUM(E6:U6)</f>
        <v>664748.56713508104</v>
      </c>
      <c r="W6" s="48"/>
    </row>
    <row r="7" spans="2:23" ht="13.9" x14ac:dyDescent="0.25">
      <c r="C7" s="20" t="s">
        <v>40</v>
      </c>
      <c r="D7" s="24" t="s">
        <v>94</v>
      </c>
      <c r="E7" s="19">
        <f>SUMPRODUCT((ISR_MTG_6_5_GEO_1950s_LR_GeomFe!$B$2:$B$2999=$C7)*(ISR_MTG_6_5_GEO_1950s_LR_GeomFe!$D$2:$D$2999=E$1)*(ISR_MTG_6_5_GEO_1950s_LR_GeomFe!$C$2:$C$2999)*(ISR_MTG_6_5_GEO_1950s_LR_GeomFe!$E$2:$E$2999="YES"))/1000</f>
        <v>152885.772501</v>
      </c>
      <c r="F7" s="19">
        <f>SUMPRODUCT((ISR_MTG_6_5_GEO_1950s_LR_GeomFe!$B$2:$B$2999=$C7)*(ISR_MTG_6_5_GEO_1950s_LR_GeomFe!$D$2:$D$2999=F$1)*(ISR_MTG_6_5_GEO_1950s_LR_GeomFe!$C$2:$C$2999)*(ISR_MTG_6_5_GEO_1950s_LR_GeomFe!$E$2:$E$2999="YES"))/1000</f>
        <v>120573.26477335443</v>
      </c>
      <c r="G7" s="19">
        <f>SUMPRODUCT((ISR_MTG_6_5_GEO_1950s_LR_GeomFe!$B$2:$B$2999=$C7)*(ISR_MTG_6_5_GEO_1950s_LR_GeomFe!$D$2:$D$2999=G$1)*(ISR_MTG_6_5_GEO_1950s_LR_GeomFe!$C$2:$C$2999)*(ISR_MTG_6_5_GEO_1950s_LR_GeomFe!$E$2:$E$2999="YES"))/1000</f>
        <v>181901.87680144282</v>
      </c>
      <c r="H7" s="19">
        <f>SUMPRODUCT((ISR_MTG_6_5_GEO_1950s_LR_GeomFe!$B$2:$B$2999=$C7)*(ISR_MTG_6_5_GEO_1950s_LR_GeomFe!$D$2:$D$2999=H$1)*(ISR_MTG_6_5_GEO_1950s_LR_GeomFe!$C$2:$C$2999)*(ISR_MTG_6_5_GEO_1950s_LR_GeomFe!$E$2:$E$2999="YES"))/1000</f>
        <v>0</v>
      </c>
      <c r="I7" s="19">
        <f>SUMPRODUCT((ISR_MTG_6_5_GEO_1950s_LR_GeomFe!$B$2:$B$2999=$C7)*(ISR_MTG_6_5_GEO_1950s_LR_GeomFe!$D$2:$D$2999=I$1)*(ISR_MTG_6_5_GEO_1950s_LR_GeomFe!$C$2:$C$2999)*(ISR_MTG_6_5_GEO_1950s_LR_GeomFe!$E$2:$E$2999="YES"))/1000</f>
        <v>180246.42202481406</v>
      </c>
      <c r="J7" s="19">
        <f>SUMPRODUCT((ISR_MTG_6_5_GEO_1950s_LR_GeomFe!$B$2:$B$2999=$C7)*(ISR_MTG_6_5_GEO_1950s_LR_GeomFe!$D$2:$D$2999=J$1)*(ISR_MTG_6_5_GEO_1950s_LR_GeomFe!$C$2:$C$2999)*(ISR_MTG_6_5_GEO_1950s_LR_GeomFe!$E$2:$E$2999="YES"))/1000</f>
        <v>33294.884730596699</v>
      </c>
      <c r="K7" s="19">
        <f>SUMPRODUCT((ISR_MTG_6_5_GEO_1950s_LR_GeomFe!$B$2:$B$2999=$C7)*(ISR_MTG_6_5_GEO_1950s_LR_GeomFe!$D$2:$D$2999=K$1)*(ISR_MTG_6_5_GEO_1950s_LR_GeomFe!$C$2:$C$2999)*(ISR_MTG_6_5_GEO_1950s_LR_GeomFe!$E$2:$E$2999="YES"))/1000</f>
        <v>442.91547267200002</v>
      </c>
      <c r="L7" s="19">
        <f>SUMPRODUCT((ISR_MTG_6_5_GEO_1950s_LR_GeomFe!$B$2:$B$2999=$C7)*(ISR_MTG_6_5_GEO_1950s_LR_GeomFe!$D$2:$D$2999=L$1)*(ISR_MTG_6_5_GEO_1950s_LR_GeomFe!$C$2:$C$2999)*(ISR_MTG_6_5_GEO_1950s_LR_GeomFe!$E$2:$E$2999="YES"))/1000</f>
        <v>0</v>
      </c>
      <c r="M7" s="19">
        <f>SUMPRODUCT((ISR_MTG_6_5_GEO_1950s_LR_GeomFe!$B$2:$B$2999=$C7)*(ISR_MTG_6_5_GEO_1950s_LR_GeomFe!$D$2:$D$2999=M$1)*(ISR_MTG_6_5_GEO_1950s_LR_GeomFe!$C$2:$C$2999)*(ISR_MTG_6_5_GEO_1950s_LR_GeomFe!$E$2:$E$2999="YES"))/1000</f>
        <v>0</v>
      </c>
      <c r="N7" s="19">
        <f>SUMPRODUCT((ISR_MTG_6_5_GEO_1950s_LR_GeomFe!$B$2:$B$2999=$C7)*(ISR_MTG_6_5_GEO_1950s_LR_GeomFe!$D$2:$D$2999=N$1)*(ISR_MTG_6_5_GEO_1950s_LR_GeomFe!$C$2:$C$2999)*(ISR_MTG_6_5_GEO_1950s_LR_GeomFe!$E$2:$E$2999="YES"))/1000</f>
        <v>593.9857329207</v>
      </c>
      <c r="O7" s="19">
        <f>SUMPRODUCT((ISR_MTG_6_5_GEO_1950s_LR_GeomFe!$B$2:$B$2999=$C7)*(ISR_MTG_6_5_GEO_1950s_LR_GeomFe!$D$2:$D$2999=O$1)*(ISR_MTG_6_5_GEO_1950s_LR_GeomFe!$C$2:$C$2999)*(ISR_MTG_6_5_GEO_1950s_LR_GeomFe!$E$2:$E$2999="YES"))/1000</f>
        <v>1361.4590850610102</v>
      </c>
      <c r="P7" s="19">
        <f>SUMPRODUCT((ISR_MTG_6_5_GEO_1950s_LR_GeomFe!$B$2:$B$2999=$C7)*(ISR_MTG_6_5_GEO_1950s_LR_GeomFe!$D$2:$D$2999=P$1)*(ISR_MTG_6_5_GEO_1950s_LR_GeomFe!$C$2:$C$2999)*(ISR_MTG_6_5_GEO_1950s_LR_GeomFe!$E$2:$E$2999="YES"))/1000</f>
        <v>125.938227149</v>
      </c>
      <c r="Q7" s="19">
        <f>SUMPRODUCT((ISR_MTG_6_5_GEO_1950s_LR_GeomFe!$B$2:$B$2999=$C7)*(ISR_MTG_6_5_GEO_1950s_LR_GeomFe!$D$2:$D$2999=Q$1)*(ISR_MTG_6_5_GEO_1950s_LR_GeomFe!$C$2:$C$2999)*(ISR_MTG_6_5_GEO_1950s_LR_GeomFe!$E$2:$E$2999="YES"))/1000</f>
        <v>1309.7122193169998</v>
      </c>
      <c r="R7" s="19">
        <f>SUMPRODUCT((ISR_MTG_6_5_GEO_1950s_LR_GeomFe!$B$2:$B$2999=$C7)*(ISR_MTG_6_5_GEO_1950s_LR_GeomFe!$D$2:$D$2999=R$1)*(ISR_MTG_6_5_GEO_1950s_LR_GeomFe!$C$2:$C$2999)*(ISR_MTG_6_5_GEO_1950s_LR_GeomFe!$E$2:$E$2999="YES"))/1000</f>
        <v>568.04343629100003</v>
      </c>
      <c r="S7" s="19">
        <f>SUMPRODUCT((ISR_MTG_6_5_GEO_1950s_LR_GeomFe!$B$2:$B$2999=$C7)*(ISR_MTG_6_5_GEO_1950s_LR_GeomFe!$D$2:$D$2999=S$1)*(ISR_MTG_6_5_GEO_1950s_LR_GeomFe!$C$2:$C$2999)*(ISR_MTG_6_5_GEO_1950s_LR_GeomFe!$E$2:$E$2999="YES"))/1000</f>
        <v>999.73644694530003</v>
      </c>
      <c r="T7" s="19">
        <f>SUMPRODUCT((ISR_MTG_6_5_GEO_1950s_LR_GeomFe!$B$2:$B$2999=$C7)*(ISR_MTG_6_5_GEO_1950s_LR_GeomFe!$D$2:$D$2999=T$1)*(ISR_MTG_6_5_GEO_1950s_LR_GeomFe!$C$2:$C$2999)*(ISR_MTG_6_5_GEO_1950s_LR_GeomFe!$E$2:$E$2999="YES"))/1000</f>
        <v>166098.62915904319</v>
      </c>
      <c r="U7" s="19">
        <f>SUMPRODUCT((ISR_MTG_6_5_GEO_1950s_LR_GeomFe!$B$2:$B$2999=$C7)*(ISR_MTG_6_5_GEO_1950s_LR_GeomFe!$C$2:$C$2999)*(ISR_MTG_6_5_GEO_1950s_LR_GeomFe!$E$2:$E$2999="NO"))/1000</f>
        <v>129000.02443359236</v>
      </c>
      <c r="V7" s="19">
        <f t="shared" si="0"/>
        <v>969402.66504419956</v>
      </c>
    </row>
    <row r="8" spans="2:23" ht="16.5" customHeight="1" x14ac:dyDescent="0.25">
      <c r="C8" s="20" t="s">
        <v>41</v>
      </c>
      <c r="D8" s="19">
        <v>46900</v>
      </c>
      <c r="E8" s="19">
        <f>SUMPRODUCT((ISR_MTG_6_5_GEO_1950s_LR_GeomFe!$B$2:$B$2999=$C8)*(ISR_MTG_6_5_GEO_1950s_LR_GeomFe!$D$2:$D$2999=E$1)*(ISR_MTG_6_5_GEO_1950s_LR_GeomFe!$C$2:$C$2999)*(ISR_MTG_6_5_GEO_1950s_LR_GeomFe!$E$2:$E$2999="YES"))/1000</f>
        <v>141779.67222199999</v>
      </c>
      <c r="F8" s="19">
        <f>SUMPRODUCT((ISR_MTG_6_5_GEO_1950s_LR_GeomFe!$B$2:$B$2999=$C8)*(ISR_MTG_6_5_GEO_1950s_LR_GeomFe!$D$2:$D$2999=F$1)*(ISR_MTG_6_5_GEO_1950s_LR_GeomFe!$C$2:$C$2999)*(ISR_MTG_6_5_GEO_1950s_LR_GeomFe!$E$2:$E$2999="YES"))/1000</f>
        <v>193170.46737261896</v>
      </c>
      <c r="G8" s="19">
        <f>SUMPRODUCT((ISR_MTG_6_5_GEO_1950s_LR_GeomFe!$B$2:$B$2999=$C8)*(ISR_MTG_6_5_GEO_1950s_LR_GeomFe!$D$2:$D$2999=G$1)*(ISR_MTG_6_5_GEO_1950s_LR_GeomFe!$C$2:$C$2999)*(ISR_MTG_6_5_GEO_1950s_LR_GeomFe!$E$2:$E$2999="YES"))/1000</f>
        <v>126047.98423450149</v>
      </c>
      <c r="H8" s="19">
        <f>SUMPRODUCT((ISR_MTG_6_5_GEO_1950s_LR_GeomFe!$B$2:$B$2999=$C8)*(ISR_MTG_6_5_GEO_1950s_LR_GeomFe!$D$2:$D$2999=H$1)*(ISR_MTG_6_5_GEO_1950s_LR_GeomFe!$C$2:$C$2999)*(ISR_MTG_6_5_GEO_1950s_LR_GeomFe!$E$2:$E$2999="YES"))/1000</f>
        <v>0</v>
      </c>
      <c r="I8" s="19">
        <f>SUMPRODUCT((ISR_MTG_6_5_GEO_1950s_LR_GeomFe!$B$2:$B$2999=$C8)*(ISR_MTG_6_5_GEO_1950s_LR_GeomFe!$D$2:$D$2999=I$1)*(ISR_MTG_6_5_GEO_1950s_LR_GeomFe!$C$2:$C$2999)*(ISR_MTG_6_5_GEO_1950s_LR_GeomFe!$E$2:$E$2999="YES"))/1000</f>
        <v>525378.86034625373</v>
      </c>
      <c r="J8" s="19">
        <f>SUMPRODUCT((ISR_MTG_6_5_GEO_1950s_LR_GeomFe!$B$2:$B$2999=$C8)*(ISR_MTG_6_5_GEO_1950s_LR_GeomFe!$D$2:$D$2999=J$1)*(ISR_MTG_6_5_GEO_1950s_LR_GeomFe!$C$2:$C$2999)*(ISR_MTG_6_5_GEO_1950s_LR_GeomFe!$E$2:$E$2999="YES"))/1000</f>
        <v>2550.6847251579902</v>
      </c>
      <c r="K8" s="19">
        <f>SUMPRODUCT((ISR_MTG_6_5_GEO_1950s_LR_GeomFe!$B$2:$B$2999=$C8)*(ISR_MTG_6_5_GEO_1950s_LR_GeomFe!$D$2:$D$2999=K$1)*(ISR_MTG_6_5_GEO_1950s_LR_GeomFe!$C$2:$C$2999)*(ISR_MTG_6_5_GEO_1950s_LR_GeomFe!$E$2:$E$2999="YES"))/1000</f>
        <v>93566.05155643</v>
      </c>
      <c r="L8" s="19">
        <f>SUMPRODUCT((ISR_MTG_6_5_GEO_1950s_LR_GeomFe!$B$2:$B$2999=$C8)*(ISR_MTG_6_5_GEO_1950s_LR_GeomFe!$D$2:$D$2999=L$1)*(ISR_MTG_6_5_GEO_1950s_LR_GeomFe!$C$2:$C$2999)*(ISR_MTG_6_5_GEO_1950s_LR_GeomFe!$E$2:$E$2999="YES"))/1000</f>
        <v>35018.913349655006</v>
      </c>
      <c r="M8" s="19">
        <f>SUMPRODUCT((ISR_MTG_6_5_GEO_1950s_LR_GeomFe!$B$2:$B$2999=$C8)*(ISR_MTG_6_5_GEO_1950s_LR_GeomFe!$D$2:$D$2999=M$1)*(ISR_MTG_6_5_GEO_1950s_LR_GeomFe!$C$2:$C$2999)*(ISR_MTG_6_5_GEO_1950s_LR_GeomFe!$E$2:$E$2999="YES"))/1000</f>
        <v>0</v>
      </c>
      <c r="N8" s="19">
        <f>SUMPRODUCT((ISR_MTG_6_5_GEO_1950s_LR_GeomFe!$B$2:$B$2999=$C8)*(ISR_MTG_6_5_GEO_1950s_LR_GeomFe!$D$2:$D$2999=N$1)*(ISR_MTG_6_5_GEO_1950s_LR_GeomFe!$C$2:$C$2999)*(ISR_MTG_6_5_GEO_1950s_LR_GeomFe!$E$2:$E$2999="YES"))/1000</f>
        <v>9344.1727572380005</v>
      </c>
      <c r="O8" s="19">
        <f>SUMPRODUCT((ISR_MTG_6_5_GEO_1950s_LR_GeomFe!$B$2:$B$2999=$C8)*(ISR_MTG_6_5_GEO_1950s_LR_GeomFe!$D$2:$D$2999=O$1)*(ISR_MTG_6_5_GEO_1950s_LR_GeomFe!$C$2:$C$2999)*(ISR_MTG_6_5_GEO_1950s_LR_GeomFe!$E$2:$E$2999="YES"))/1000</f>
        <v>1819.9990043339999</v>
      </c>
      <c r="P8" s="19">
        <f>SUMPRODUCT((ISR_MTG_6_5_GEO_1950s_LR_GeomFe!$B$2:$B$2999=$C8)*(ISR_MTG_6_5_GEO_1950s_LR_GeomFe!$D$2:$D$2999=P$1)*(ISR_MTG_6_5_GEO_1950s_LR_GeomFe!$C$2:$C$2999)*(ISR_MTG_6_5_GEO_1950s_LR_GeomFe!$E$2:$E$2999="YES"))/1000</f>
        <v>3168.9953310435003</v>
      </c>
      <c r="Q8" s="19">
        <f>SUMPRODUCT((ISR_MTG_6_5_GEO_1950s_LR_GeomFe!$B$2:$B$2999=$C8)*(ISR_MTG_6_5_GEO_1950s_LR_GeomFe!$D$2:$D$2999=Q$1)*(ISR_MTG_6_5_GEO_1950s_LR_GeomFe!$C$2:$C$2999)*(ISR_MTG_6_5_GEO_1950s_LR_GeomFe!$E$2:$E$2999="YES"))/1000</f>
        <v>10443.2421005753</v>
      </c>
      <c r="R8" s="19">
        <f>SUMPRODUCT((ISR_MTG_6_5_GEO_1950s_LR_GeomFe!$B$2:$B$2999=$C8)*(ISR_MTG_6_5_GEO_1950s_LR_GeomFe!$D$2:$D$2999=R$1)*(ISR_MTG_6_5_GEO_1950s_LR_GeomFe!$C$2:$C$2999)*(ISR_MTG_6_5_GEO_1950s_LR_GeomFe!$E$2:$E$2999="YES"))/1000</f>
        <v>0</v>
      </c>
      <c r="S8" s="19">
        <f>SUMPRODUCT((ISR_MTG_6_5_GEO_1950s_LR_GeomFe!$B$2:$B$2999=$C8)*(ISR_MTG_6_5_GEO_1950s_LR_GeomFe!$D$2:$D$2999=S$1)*(ISR_MTG_6_5_GEO_1950s_LR_GeomFe!$C$2:$C$2999)*(ISR_MTG_6_5_GEO_1950s_LR_GeomFe!$E$2:$E$2999="YES"))/1000</f>
        <v>1844.4382857700002</v>
      </c>
      <c r="T8" s="19">
        <f>SUMPRODUCT((ISR_MTG_6_5_GEO_1950s_LR_GeomFe!$B$2:$B$2999=$C8)*(ISR_MTG_6_5_GEO_1950s_LR_GeomFe!$D$2:$D$2999=T$1)*(ISR_MTG_6_5_GEO_1950s_LR_GeomFe!$C$2:$C$2999)*(ISR_MTG_6_5_GEO_1950s_LR_GeomFe!$E$2:$E$2999="YES"))/1000</f>
        <v>587387.91432658513</v>
      </c>
      <c r="U8" s="19">
        <f>SUMPRODUCT((ISR_MTG_6_5_GEO_1950s_LR_GeomFe!$B$2:$B$2999=$C8)*(ISR_MTG_6_5_GEO_1950s_LR_GeomFe!$C$2:$C$2999)*(ISR_MTG_6_5_GEO_1950s_LR_GeomFe!$E$2:$E$2999="NO"))/1000</f>
        <v>161400.1820248779</v>
      </c>
      <c r="V8" s="19">
        <f t="shared" si="0"/>
        <v>1892921.577637041</v>
      </c>
    </row>
    <row r="9" spans="2:23" ht="13.9" x14ac:dyDescent="0.25">
      <c r="C9" s="20" t="s">
        <v>42</v>
      </c>
      <c r="D9" s="19">
        <v>46900</v>
      </c>
      <c r="E9" s="19">
        <f>SUMPRODUCT((ISR_MTG_6_5_GEO_1950s_LR_GeomFe!$B$2:$B$2999=$C9)*(ISR_MTG_6_5_GEO_1950s_LR_GeomFe!$D$2:$D$2999=E$1)*(ISR_MTG_6_5_GEO_1950s_LR_GeomFe!$C$2:$C$2999)*(ISR_MTG_6_5_GEO_1950s_LR_GeomFe!$E$2:$E$2999="YES"))/1000</f>
        <v>81006.310904545753</v>
      </c>
      <c r="F9" s="19">
        <f>SUMPRODUCT((ISR_MTG_6_5_GEO_1950s_LR_GeomFe!$B$2:$B$2999=$C9)*(ISR_MTG_6_5_GEO_1950s_LR_GeomFe!$D$2:$D$2999=F$1)*(ISR_MTG_6_5_GEO_1950s_LR_GeomFe!$C$2:$C$2999)*(ISR_MTG_6_5_GEO_1950s_LR_GeomFe!$E$2:$E$2999="YES"))/1000</f>
        <v>66999.137822058008</v>
      </c>
      <c r="G9" s="19">
        <f>SUMPRODUCT((ISR_MTG_6_5_GEO_1950s_LR_GeomFe!$B$2:$B$2999=$C9)*(ISR_MTG_6_5_GEO_1950s_LR_GeomFe!$D$2:$D$2999=G$1)*(ISR_MTG_6_5_GEO_1950s_LR_GeomFe!$C$2:$C$2999)*(ISR_MTG_6_5_GEO_1950s_LR_GeomFe!$E$2:$E$2999="YES"))/1000</f>
        <v>34302.902760012999</v>
      </c>
      <c r="H9" s="19">
        <f>SUMPRODUCT((ISR_MTG_6_5_GEO_1950s_LR_GeomFe!$B$2:$B$2999=$C9)*(ISR_MTG_6_5_GEO_1950s_LR_GeomFe!$D$2:$D$2999=H$1)*(ISR_MTG_6_5_GEO_1950s_LR_GeomFe!$C$2:$C$2999)*(ISR_MTG_6_5_GEO_1950s_LR_GeomFe!$E$2:$E$2999="YES"))/1000</f>
        <v>725.57788307600003</v>
      </c>
      <c r="I9" s="19">
        <f>SUMPRODUCT((ISR_MTG_6_5_GEO_1950s_LR_GeomFe!$B$2:$B$2999=$C9)*(ISR_MTG_6_5_GEO_1950s_LR_GeomFe!$D$2:$D$2999=I$1)*(ISR_MTG_6_5_GEO_1950s_LR_GeomFe!$C$2:$C$2999)*(ISR_MTG_6_5_GEO_1950s_LR_GeomFe!$E$2:$E$2999="YES"))/1000</f>
        <v>100122.79035922688</v>
      </c>
      <c r="J9" s="19">
        <f>SUMPRODUCT((ISR_MTG_6_5_GEO_1950s_LR_GeomFe!$B$2:$B$2999=$C9)*(ISR_MTG_6_5_GEO_1950s_LR_GeomFe!$D$2:$D$2999=J$1)*(ISR_MTG_6_5_GEO_1950s_LR_GeomFe!$C$2:$C$2999)*(ISR_MTG_6_5_GEO_1950s_LR_GeomFe!$E$2:$E$2999="YES"))/1000</f>
        <v>10509.628958705403</v>
      </c>
      <c r="K9" s="19">
        <f>SUMPRODUCT((ISR_MTG_6_5_GEO_1950s_LR_GeomFe!$B$2:$B$2999=$C9)*(ISR_MTG_6_5_GEO_1950s_LR_GeomFe!$D$2:$D$2999=K$1)*(ISR_MTG_6_5_GEO_1950s_LR_GeomFe!$C$2:$C$2999)*(ISR_MTG_6_5_GEO_1950s_LR_GeomFe!$E$2:$E$2999="YES"))/1000</f>
        <v>230507.51757559407</v>
      </c>
      <c r="L9" s="19">
        <f>SUMPRODUCT((ISR_MTG_6_5_GEO_1950s_LR_GeomFe!$B$2:$B$2999=$C9)*(ISR_MTG_6_5_GEO_1950s_LR_GeomFe!$D$2:$D$2999=L$1)*(ISR_MTG_6_5_GEO_1950s_LR_GeomFe!$C$2:$C$2999)*(ISR_MTG_6_5_GEO_1950s_LR_GeomFe!$E$2:$E$2999="YES"))/1000</f>
        <v>0</v>
      </c>
      <c r="M9" s="19">
        <f>SUMPRODUCT((ISR_MTG_6_5_GEO_1950s_LR_GeomFe!$B$2:$B$2999=$C9)*(ISR_MTG_6_5_GEO_1950s_LR_GeomFe!$D$2:$D$2999=M$1)*(ISR_MTG_6_5_GEO_1950s_LR_GeomFe!$C$2:$C$2999)*(ISR_MTG_6_5_GEO_1950s_LR_GeomFe!$E$2:$E$2999="YES"))/1000</f>
        <v>0</v>
      </c>
      <c r="N9" s="19">
        <f>SUMPRODUCT((ISR_MTG_6_5_GEO_1950s_LR_GeomFe!$B$2:$B$2999=$C9)*(ISR_MTG_6_5_GEO_1950s_LR_GeomFe!$D$2:$D$2999=N$1)*(ISR_MTG_6_5_GEO_1950s_LR_GeomFe!$C$2:$C$2999)*(ISR_MTG_6_5_GEO_1950s_LR_GeomFe!$E$2:$E$2999="YES"))/1000</f>
        <v>10138.050390696</v>
      </c>
      <c r="O9" s="19">
        <f>SUMPRODUCT((ISR_MTG_6_5_GEO_1950s_LR_GeomFe!$B$2:$B$2999=$C9)*(ISR_MTG_6_5_GEO_1950s_LR_GeomFe!$D$2:$D$2999=O$1)*(ISR_MTG_6_5_GEO_1950s_LR_GeomFe!$C$2:$C$2999)*(ISR_MTG_6_5_GEO_1950s_LR_GeomFe!$E$2:$E$2999="YES"))/1000</f>
        <v>1023.691723859</v>
      </c>
      <c r="P9" s="19">
        <f>SUMPRODUCT((ISR_MTG_6_5_GEO_1950s_LR_GeomFe!$B$2:$B$2999=$C9)*(ISR_MTG_6_5_GEO_1950s_LR_GeomFe!$D$2:$D$2999=P$1)*(ISR_MTG_6_5_GEO_1950s_LR_GeomFe!$C$2:$C$2999)*(ISR_MTG_6_5_GEO_1950s_LR_GeomFe!$E$2:$E$2999="YES"))/1000</f>
        <v>0</v>
      </c>
      <c r="Q9" s="19">
        <f>SUMPRODUCT((ISR_MTG_6_5_GEO_1950s_LR_GeomFe!$B$2:$B$2999=$C9)*(ISR_MTG_6_5_GEO_1950s_LR_GeomFe!$D$2:$D$2999=Q$1)*(ISR_MTG_6_5_GEO_1950s_LR_GeomFe!$C$2:$C$2999)*(ISR_MTG_6_5_GEO_1950s_LR_GeomFe!$E$2:$E$2999="YES"))/1000</f>
        <v>937.33480742300003</v>
      </c>
      <c r="R9" s="19">
        <f>SUMPRODUCT((ISR_MTG_6_5_GEO_1950s_LR_GeomFe!$B$2:$B$2999=$C9)*(ISR_MTG_6_5_GEO_1950s_LR_GeomFe!$D$2:$D$2999=R$1)*(ISR_MTG_6_5_GEO_1950s_LR_GeomFe!$C$2:$C$2999)*(ISR_MTG_6_5_GEO_1950s_LR_GeomFe!$E$2:$E$2999="YES"))/1000</f>
        <v>0</v>
      </c>
      <c r="S9" s="19">
        <f>SUMPRODUCT((ISR_MTG_6_5_GEO_1950s_LR_GeomFe!$B$2:$B$2999=$C9)*(ISR_MTG_6_5_GEO_1950s_LR_GeomFe!$D$2:$D$2999=S$1)*(ISR_MTG_6_5_GEO_1950s_LR_GeomFe!$C$2:$C$2999)*(ISR_MTG_6_5_GEO_1950s_LR_GeomFe!$E$2:$E$2999="YES"))/1000</f>
        <v>5682.8503031680102</v>
      </c>
      <c r="T9" s="19">
        <f>SUMPRODUCT((ISR_MTG_6_5_GEO_1950s_LR_GeomFe!$B$2:$B$2999=$C9)*(ISR_MTG_6_5_GEO_1950s_LR_GeomFe!$D$2:$D$2999=T$1)*(ISR_MTG_6_5_GEO_1950s_LR_GeomFe!$C$2:$C$2999)*(ISR_MTG_6_5_GEO_1950s_LR_GeomFe!$E$2:$E$2999="YES"))/1000</f>
        <v>94901.295267885012</v>
      </c>
      <c r="U9" s="19">
        <f>SUMPRODUCT((ISR_MTG_6_5_GEO_1950s_LR_GeomFe!$B$2:$B$2999=$C9)*(ISR_MTG_6_5_GEO_1950s_LR_GeomFe!$C$2:$C$2999)*(ISR_MTG_6_5_GEO_1950s_LR_GeomFe!$E$2:$E$2999="NO"))/1000</f>
        <v>87084.590817914155</v>
      </c>
      <c r="V9" s="19">
        <f t="shared" si="0"/>
        <v>723941.67957416433</v>
      </c>
    </row>
    <row r="10" spans="2:23" x14ac:dyDescent="0.3">
      <c r="C10" s="20" t="s">
        <v>43</v>
      </c>
      <c r="D10" s="19">
        <v>46900</v>
      </c>
      <c r="E10" s="19">
        <f>SUMPRODUCT((ISR_MTG_6_5_GEO_1950s_LR_GeomFe!$B$2:$B$2999=$C10)*(ISR_MTG_6_5_GEO_1950s_LR_GeomFe!$D$2:$D$2999=E$1)*(ISR_MTG_6_5_GEO_1950s_LR_GeomFe!$C$2:$C$2999)*(ISR_MTG_6_5_GEO_1950s_LR_GeomFe!$E$2:$E$2999="YES"))/1000</f>
        <v>104783.68938</v>
      </c>
      <c r="F10" s="19">
        <f>SUMPRODUCT((ISR_MTG_6_5_GEO_1950s_LR_GeomFe!$B$2:$B$2999=$C10)*(ISR_MTG_6_5_GEO_1950s_LR_GeomFe!$D$2:$D$2999=F$1)*(ISR_MTG_6_5_GEO_1950s_LR_GeomFe!$C$2:$C$2999)*(ISR_MTG_6_5_GEO_1950s_LR_GeomFe!$E$2:$E$2999="YES"))/1000</f>
        <v>7110.0586630600001</v>
      </c>
      <c r="G10" s="19">
        <f>SUMPRODUCT((ISR_MTG_6_5_GEO_1950s_LR_GeomFe!$B$2:$B$2999=$C10)*(ISR_MTG_6_5_GEO_1950s_LR_GeomFe!$D$2:$D$2999=G$1)*(ISR_MTG_6_5_GEO_1950s_LR_GeomFe!$C$2:$C$2999)*(ISR_MTG_6_5_GEO_1950s_LR_GeomFe!$E$2:$E$2999="YES"))/1000</f>
        <v>20590.29600699</v>
      </c>
      <c r="H10" s="19">
        <f>SUMPRODUCT((ISR_MTG_6_5_GEO_1950s_LR_GeomFe!$B$2:$B$2999=$C10)*(ISR_MTG_6_5_GEO_1950s_LR_GeomFe!$D$2:$D$2999=H$1)*(ISR_MTG_6_5_GEO_1950s_LR_GeomFe!$C$2:$C$2999)*(ISR_MTG_6_5_GEO_1950s_LR_GeomFe!$E$2:$E$2999="YES"))/1000</f>
        <v>43267.196844569997</v>
      </c>
      <c r="I10" s="19">
        <f>SUMPRODUCT((ISR_MTG_6_5_GEO_1950s_LR_GeomFe!$B$2:$B$2999=$C10)*(ISR_MTG_6_5_GEO_1950s_LR_GeomFe!$D$2:$D$2999=I$1)*(ISR_MTG_6_5_GEO_1950s_LR_GeomFe!$C$2:$C$2999)*(ISR_MTG_6_5_GEO_1950s_LR_GeomFe!$E$2:$E$2999="YES"))/1000</f>
        <v>0</v>
      </c>
      <c r="J10" s="19">
        <f>SUMPRODUCT((ISR_MTG_6_5_GEO_1950s_LR_GeomFe!$B$2:$B$2999=$C10)*(ISR_MTG_6_5_GEO_1950s_LR_GeomFe!$D$2:$D$2999=J$1)*(ISR_MTG_6_5_GEO_1950s_LR_GeomFe!$C$2:$C$2999)*(ISR_MTG_6_5_GEO_1950s_LR_GeomFe!$E$2:$E$2999="YES"))/1000</f>
        <v>0</v>
      </c>
      <c r="K10" s="19">
        <f>SUMPRODUCT((ISR_MTG_6_5_GEO_1950s_LR_GeomFe!$B$2:$B$2999=$C10)*(ISR_MTG_6_5_GEO_1950s_LR_GeomFe!$D$2:$D$2999=K$1)*(ISR_MTG_6_5_GEO_1950s_LR_GeomFe!$C$2:$C$2999)*(ISR_MTG_6_5_GEO_1950s_LR_GeomFe!$E$2:$E$2999="YES"))/1000</f>
        <v>3579.1750560360001</v>
      </c>
      <c r="L10" s="19">
        <f>SUMPRODUCT((ISR_MTG_6_5_GEO_1950s_LR_GeomFe!$B$2:$B$2999=$C10)*(ISR_MTG_6_5_GEO_1950s_LR_GeomFe!$D$2:$D$2999=L$1)*(ISR_MTG_6_5_GEO_1950s_LR_GeomFe!$C$2:$C$2999)*(ISR_MTG_6_5_GEO_1950s_LR_GeomFe!$E$2:$E$2999="YES"))/1000</f>
        <v>0</v>
      </c>
      <c r="M10" s="19">
        <f>SUMPRODUCT((ISR_MTG_6_5_GEO_1950s_LR_GeomFe!$B$2:$B$2999=$C10)*(ISR_MTG_6_5_GEO_1950s_LR_GeomFe!$D$2:$D$2999=M$1)*(ISR_MTG_6_5_GEO_1950s_LR_GeomFe!$C$2:$C$2999)*(ISR_MTG_6_5_GEO_1950s_LR_GeomFe!$E$2:$E$2999="YES"))/1000</f>
        <v>0</v>
      </c>
      <c r="N10" s="19">
        <f>SUMPRODUCT((ISR_MTG_6_5_GEO_1950s_LR_GeomFe!$B$2:$B$2999=$C10)*(ISR_MTG_6_5_GEO_1950s_LR_GeomFe!$D$2:$D$2999=N$1)*(ISR_MTG_6_5_GEO_1950s_LR_GeomFe!$C$2:$C$2999)*(ISR_MTG_6_5_GEO_1950s_LR_GeomFe!$E$2:$E$2999="YES"))/1000</f>
        <v>1261.8927082710002</v>
      </c>
      <c r="O10" s="19">
        <f>SUMPRODUCT((ISR_MTG_6_5_GEO_1950s_LR_GeomFe!$B$2:$B$2999=$C10)*(ISR_MTG_6_5_GEO_1950s_LR_GeomFe!$D$2:$D$2999=O$1)*(ISR_MTG_6_5_GEO_1950s_LR_GeomFe!$C$2:$C$2999)*(ISR_MTG_6_5_GEO_1950s_LR_GeomFe!$E$2:$E$2999="YES"))/1000</f>
        <v>1253.8821839314999</v>
      </c>
      <c r="P10" s="19">
        <f>SUMPRODUCT((ISR_MTG_6_5_GEO_1950s_LR_GeomFe!$B$2:$B$2999=$C10)*(ISR_MTG_6_5_GEO_1950s_LR_GeomFe!$D$2:$D$2999=P$1)*(ISR_MTG_6_5_GEO_1950s_LR_GeomFe!$C$2:$C$2999)*(ISR_MTG_6_5_GEO_1950s_LR_GeomFe!$E$2:$E$2999="YES"))/1000</f>
        <v>179.557083764</v>
      </c>
      <c r="Q10" s="19">
        <f>SUMPRODUCT((ISR_MTG_6_5_GEO_1950s_LR_GeomFe!$B$2:$B$2999=$C10)*(ISR_MTG_6_5_GEO_1950s_LR_GeomFe!$D$2:$D$2999=Q$1)*(ISR_MTG_6_5_GEO_1950s_LR_GeomFe!$C$2:$C$2999)*(ISR_MTG_6_5_GEO_1950s_LR_GeomFe!$E$2:$E$2999="YES"))/1000</f>
        <v>4125.0572052017997</v>
      </c>
      <c r="R10" s="19">
        <f>SUMPRODUCT((ISR_MTG_6_5_GEO_1950s_LR_GeomFe!$B$2:$B$2999=$C10)*(ISR_MTG_6_5_GEO_1950s_LR_GeomFe!$D$2:$D$2999=R$1)*(ISR_MTG_6_5_GEO_1950s_LR_GeomFe!$C$2:$C$2999)*(ISR_MTG_6_5_GEO_1950s_LR_GeomFe!$E$2:$E$2999="YES"))/1000</f>
        <v>0</v>
      </c>
      <c r="S10" s="19">
        <f>SUMPRODUCT((ISR_MTG_6_5_GEO_1950s_LR_GeomFe!$B$2:$B$2999=$C10)*(ISR_MTG_6_5_GEO_1950s_LR_GeomFe!$D$2:$D$2999=S$1)*(ISR_MTG_6_5_GEO_1950s_LR_GeomFe!$C$2:$C$2999)*(ISR_MTG_6_5_GEO_1950s_LR_GeomFe!$E$2:$E$2999="YES"))/1000</f>
        <v>2129.0343558125101</v>
      </c>
      <c r="T10" s="19">
        <f>SUMPRODUCT((ISR_MTG_6_5_GEO_1950s_LR_GeomFe!$B$2:$B$2999=$C10)*(ISR_MTG_6_5_GEO_1950s_LR_GeomFe!$D$2:$D$2999=T$1)*(ISR_MTG_6_5_GEO_1950s_LR_GeomFe!$C$2:$C$2999)*(ISR_MTG_6_5_GEO_1950s_LR_GeomFe!$E$2:$E$2999="YES"))/1000</f>
        <v>329487.19990754907</v>
      </c>
      <c r="U10" s="19">
        <f>SUMPRODUCT((ISR_MTG_6_5_GEO_1950s_LR_GeomFe!$B$2:$B$2999=$C10)*(ISR_MTG_6_5_GEO_1950s_LR_GeomFe!$C$2:$C$2999)*(ISR_MTG_6_5_GEO_1950s_LR_GeomFe!$E$2:$E$2999="NO"))/1000</f>
        <v>0</v>
      </c>
      <c r="V10" s="19">
        <f t="shared" si="0"/>
        <v>517767.03939518589</v>
      </c>
    </row>
    <row r="11" spans="2:23" x14ac:dyDescent="0.3">
      <c r="C11" s="20" t="s">
        <v>44</v>
      </c>
      <c r="D11" s="19">
        <v>46900</v>
      </c>
      <c r="E11" s="19">
        <f>SUMPRODUCT((ISR_MTG_6_5_GEO_1950s_LR_GeomFe!$B$2:$B$2999=$C11)*(ISR_MTG_6_5_GEO_1950s_LR_GeomFe!$D$2:$D$2999=E$1)*(ISR_MTG_6_5_GEO_1950s_LR_GeomFe!$C$2:$C$2999)*(ISR_MTG_6_5_GEO_1950s_LR_GeomFe!$E$2:$E$2999="YES"))/1000</f>
        <v>212749.834798</v>
      </c>
      <c r="F11" s="19">
        <f>SUMPRODUCT((ISR_MTG_6_5_GEO_1950s_LR_GeomFe!$B$2:$B$2999=$C11)*(ISR_MTG_6_5_GEO_1950s_LR_GeomFe!$D$2:$D$2999=F$1)*(ISR_MTG_6_5_GEO_1950s_LR_GeomFe!$C$2:$C$2999)*(ISR_MTG_6_5_GEO_1950s_LR_GeomFe!$E$2:$E$2999="YES"))/1000</f>
        <v>220216.01365261603</v>
      </c>
      <c r="G11" s="19">
        <f>SUMPRODUCT((ISR_MTG_6_5_GEO_1950s_LR_GeomFe!$B$2:$B$2999=$C11)*(ISR_MTG_6_5_GEO_1950s_LR_GeomFe!$D$2:$D$2999=G$1)*(ISR_MTG_6_5_GEO_1950s_LR_GeomFe!$C$2:$C$2999)*(ISR_MTG_6_5_GEO_1950s_LR_GeomFe!$E$2:$E$2999="YES"))/1000</f>
        <v>138924.59070695302</v>
      </c>
      <c r="H11" s="19">
        <f>SUMPRODUCT((ISR_MTG_6_5_GEO_1950s_LR_GeomFe!$B$2:$B$2999=$C11)*(ISR_MTG_6_5_GEO_1950s_LR_GeomFe!$D$2:$D$2999=H$1)*(ISR_MTG_6_5_GEO_1950s_LR_GeomFe!$C$2:$C$2999)*(ISR_MTG_6_5_GEO_1950s_LR_GeomFe!$E$2:$E$2999="YES"))/1000</f>
        <v>2990.9035080649996</v>
      </c>
      <c r="I11" s="19">
        <f>SUMPRODUCT((ISR_MTG_6_5_GEO_1950s_LR_GeomFe!$B$2:$B$2999=$C11)*(ISR_MTG_6_5_GEO_1950s_LR_GeomFe!$D$2:$D$2999=I$1)*(ISR_MTG_6_5_GEO_1950s_LR_GeomFe!$C$2:$C$2999)*(ISR_MTG_6_5_GEO_1950s_LR_GeomFe!$E$2:$E$2999="YES"))/1000</f>
        <v>609570.33353679767</v>
      </c>
      <c r="J11" s="19">
        <f>SUMPRODUCT((ISR_MTG_6_5_GEO_1950s_LR_GeomFe!$B$2:$B$2999=$C11)*(ISR_MTG_6_5_GEO_1950s_LR_GeomFe!$D$2:$D$2999=J$1)*(ISR_MTG_6_5_GEO_1950s_LR_GeomFe!$C$2:$C$2999)*(ISR_MTG_6_5_GEO_1950s_LR_GeomFe!$E$2:$E$2999="YES"))/1000</f>
        <v>7653.6485343630811</v>
      </c>
      <c r="K11" s="19">
        <f>SUMPRODUCT((ISR_MTG_6_5_GEO_1950s_LR_GeomFe!$B$2:$B$2999=$C11)*(ISR_MTG_6_5_GEO_1950s_LR_GeomFe!$D$2:$D$2999=K$1)*(ISR_MTG_6_5_GEO_1950s_LR_GeomFe!$C$2:$C$2999)*(ISR_MTG_6_5_GEO_1950s_LR_GeomFe!$E$2:$E$2999="YES"))/1000</f>
        <v>384.21486896200003</v>
      </c>
      <c r="L11" s="19">
        <f>SUMPRODUCT((ISR_MTG_6_5_GEO_1950s_LR_GeomFe!$B$2:$B$2999=$C11)*(ISR_MTG_6_5_GEO_1950s_LR_GeomFe!$D$2:$D$2999=L$1)*(ISR_MTG_6_5_GEO_1950s_LR_GeomFe!$C$2:$C$2999)*(ISR_MTG_6_5_GEO_1950s_LR_GeomFe!$E$2:$E$2999="YES"))/1000</f>
        <v>0</v>
      </c>
      <c r="M11" s="19">
        <f>SUMPRODUCT((ISR_MTG_6_5_GEO_1950s_LR_GeomFe!$B$2:$B$2999=$C11)*(ISR_MTG_6_5_GEO_1950s_LR_GeomFe!$D$2:$D$2999=M$1)*(ISR_MTG_6_5_GEO_1950s_LR_GeomFe!$C$2:$C$2999)*(ISR_MTG_6_5_GEO_1950s_LR_GeomFe!$E$2:$E$2999="YES"))/1000</f>
        <v>0</v>
      </c>
      <c r="N11" s="19">
        <f>SUMPRODUCT((ISR_MTG_6_5_GEO_1950s_LR_GeomFe!$B$2:$B$2999=$C11)*(ISR_MTG_6_5_GEO_1950s_LR_GeomFe!$D$2:$D$2999=N$1)*(ISR_MTG_6_5_GEO_1950s_LR_GeomFe!$C$2:$C$2999)*(ISR_MTG_6_5_GEO_1950s_LR_GeomFe!$E$2:$E$2999="YES"))/1000</f>
        <v>642.62969294300001</v>
      </c>
      <c r="O11" s="19">
        <f>SUMPRODUCT((ISR_MTG_6_5_GEO_1950s_LR_GeomFe!$B$2:$B$2999=$C11)*(ISR_MTG_6_5_GEO_1950s_LR_GeomFe!$D$2:$D$2999=O$1)*(ISR_MTG_6_5_GEO_1950s_LR_GeomFe!$C$2:$C$2999)*(ISR_MTG_6_5_GEO_1950s_LR_GeomFe!$E$2:$E$2999="YES"))/1000</f>
        <v>3650.7397312670996</v>
      </c>
      <c r="P11" s="19">
        <f>SUMPRODUCT((ISR_MTG_6_5_GEO_1950s_LR_GeomFe!$B$2:$B$2999=$C11)*(ISR_MTG_6_5_GEO_1950s_LR_GeomFe!$D$2:$D$2999=P$1)*(ISR_MTG_6_5_GEO_1950s_LR_GeomFe!$C$2:$C$2999)*(ISR_MTG_6_5_GEO_1950s_LR_GeomFe!$E$2:$E$2999="YES"))/1000</f>
        <v>4360.2760306271002</v>
      </c>
      <c r="Q11" s="19">
        <f>SUMPRODUCT((ISR_MTG_6_5_GEO_1950s_LR_GeomFe!$B$2:$B$2999=$C11)*(ISR_MTG_6_5_GEO_1950s_LR_GeomFe!$D$2:$D$2999=Q$1)*(ISR_MTG_6_5_GEO_1950s_LR_GeomFe!$C$2:$C$2999)*(ISR_MTG_6_5_GEO_1950s_LR_GeomFe!$E$2:$E$2999="YES"))/1000</f>
        <v>9695.4447742699995</v>
      </c>
      <c r="R11" s="19">
        <f>SUMPRODUCT((ISR_MTG_6_5_GEO_1950s_LR_GeomFe!$B$2:$B$2999=$C11)*(ISR_MTG_6_5_GEO_1950s_LR_GeomFe!$D$2:$D$2999=R$1)*(ISR_MTG_6_5_GEO_1950s_LR_GeomFe!$C$2:$C$2999)*(ISR_MTG_6_5_GEO_1950s_LR_GeomFe!$E$2:$E$2999="YES"))/1000</f>
        <v>0</v>
      </c>
      <c r="S11" s="19">
        <f>SUMPRODUCT((ISR_MTG_6_5_GEO_1950s_LR_GeomFe!$B$2:$B$2999=$C11)*(ISR_MTG_6_5_GEO_1950s_LR_GeomFe!$D$2:$D$2999=S$1)*(ISR_MTG_6_5_GEO_1950s_LR_GeomFe!$C$2:$C$2999)*(ISR_MTG_6_5_GEO_1950s_LR_GeomFe!$E$2:$E$2999="YES"))/1000</f>
        <v>31951.942526208062</v>
      </c>
      <c r="T11" s="19">
        <f>SUMPRODUCT((ISR_MTG_6_5_GEO_1950s_LR_GeomFe!$B$2:$B$2999=$C11)*(ISR_MTG_6_5_GEO_1950s_LR_GeomFe!$D$2:$D$2999=T$1)*(ISR_MTG_6_5_GEO_1950s_LR_GeomFe!$C$2:$C$2999)*(ISR_MTG_6_5_GEO_1950s_LR_GeomFe!$E$2:$E$2999="YES"))/1000</f>
        <v>770134.98897183372</v>
      </c>
      <c r="U11" s="19">
        <f>SUMPRODUCT((ISR_MTG_6_5_GEO_1950s_LR_GeomFe!$B$2:$B$2999=$C11)*(ISR_MTG_6_5_GEO_1950s_LR_GeomFe!$C$2:$C$2999)*(ISR_MTG_6_5_GEO_1950s_LR_GeomFe!$E$2:$E$2999="NO"))/1000</f>
        <v>1300326.9257217008</v>
      </c>
      <c r="V11" s="19">
        <f t="shared" si="0"/>
        <v>3313252.4870546069</v>
      </c>
    </row>
    <row r="12" spans="2:23" x14ac:dyDescent="0.3">
      <c r="C12" s="20" t="s">
        <v>45</v>
      </c>
      <c r="D12" s="19">
        <v>38100</v>
      </c>
      <c r="E12" s="19">
        <f>SUMPRODUCT((ISR_MTG_6_5_GEO_1950s_LR_GeomFe!$B$2:$B$2999=$C12)*(ISR_MTG_6_5_GEO_1950s_LR_GeomFe!$D$2:$D$2999=E$1)*(ISR_MTG_6_5_GEO_1950s_LR_GeomFe!$C$2:$C$2999)*(ISR_MTG_6_5_GEO_1950s_LR_GeomFe!$E$2:$E$2999="YES")*(ISR_MTG_6_5_GEO_1950s_LR_GeomFe!$A$2:$A$2999="NO"))/1000</f>
        <v>9599.2763558799998</v>
      </c>
      <c r="F12" s="19">
        <f>SUMPRODUCT((ISR_MTG_6_5_GEO_1950s_LR_GeomFe!$B$2:$B$2999=$C12)*(ISR_MTG_6_5_GEO_1950s_LR_GeomFe!$D$2:$D$2999=F$1)*(ISR_MTG_6_5_GEO_1950s_LR_GeomFe!$C$2:$C$2999)*(ISR_MTG_6_5_GEO_1950s_LR_GeomFe!$E$2:$E$2999="YES")*(ISR_MTG_6_5_GEO_1950s_LR_GeomFe!$A$2:$A$2999="NO"))/1000</f>
        <v>10875.0110719</v>
      </c>
      <c r="G12" s="19">
        <f>SUMPRODUCT((ISR_MTG_6_5_GEO_1950s_LR_GeomFe!$B$2:$B$2999=$C12)*(ISR_MTG_6_5_GEO_1950s_LR_GeomFe!$D$2:$D$2999=G$1)*(ISR_MTG_6_5_GEO_1950s_LR_GeomFe!$C$2:$C$2999)*(ISR_MTG_6_5_GEO_1950s_LR_GeomFe!$E$2:$E$2999="YES")*(ISR_MTG_6_5_GEO_1950s_LR_GeomFe!$A$2:$A$2999="NO"))/1000</f>
        <v>15099.692533710999</v>
      </c>
      <c r="H12" s="19">
        <f>SUMPRODUCT((ISR_MTG_6_5_GEO_1950s_LR_GeomFe!$B$2:$B$2999=$C12)*(ISR_MTG_6_5_GEO_1950s_LR_GeomFe!$D$2:$D$2999=H$1)*(ISR_MTG_6_5_GEO_1950s_LR_GeomFe!$C$2:$C$2999)*(ISR_MTG_6_5_GEO_1950s_LR_GeomFe!$E$2:$E$2999="YES")*(ISR_MTG_6_5_GEO_1950s_LR_GeomFe!$A$2:$A$2999="NO"))/1000</f>
        <v>0</v>
      </c>
      <c r="I12" s="19">
        <f>SUMPRODUCT((ISR_MTG_6_5_GEO_1950s_LR_GeomFe!$B$2:$B$2999=$C12)*(ISR_MTG_6_5_GEO_1950s_LR_GeomFe!$D$2:$D$2999=I$1)*(ISR_MTG_6_5_GEO_1950s_LR_GeomFe!$C$2:$C$2999)*(ISR_MTG_6_5_GEO_1950s_LR_GeomFe!$E$2:$E$2999="YES")*(ISR_MTG_6_5_GEO_1950s_LR_GeomFe!$A$2:$A$2999="NO"))/1000</f>
        <v>7721.1037115932095</v>
      </c>
      <c r="J12" s="19">
        <f>SUMPRODUCT((ISR_MTG_6_5_GEO_1950s_LR_GeomFe!$B$2:$B$2999=$C12)*(ISR_MTG_6_5_GEO_1950s_LR_GeomFe!$D$2:$D$2999=J$1)*(ISR_MTG_6_5_GEO_1950s_LR_GeomFe!$C$2:$C$2999)*(ISR_MTG_6_5_GEO_1950s_LR_GeomFe!$E$2:$E$2999="YES")*(ISR_MTG_6_5_GEO_1950s_LR_GeomFe!$A$2:$A$2999="NO"))/1000</f>
        <v>0</v>
      </c>
      <c r="K12" s="19">
        <f>SUMPRODUCT((ISR_MTG_6_5_GEO_1950s_LR_GeomFe!$B$2:$B$2999=$C12)*(ISR_MTG_6_5_GEO_1950s_LR_GeomFe!$D$2:$D$2999=K$1)*(ISR_MTG_6_5_GEO_1950s_LR_GeomFe!$C$2:$C$2999)*(ISR_MTG_6_5_GEO_1950s_LR_GeomFe!$E$2:$E$2999="YES")*(ISR_MTG_6_5_GEO_1950s_LR_GeomFe!$A$2:$A$2999="NO"))/1000</f>
        <v>1239.644180688</v>
      </c>
      <c r="L12" s="19">
        <f>SUMPRODUCT((ISR_MTG_6_5_GEO_1950s_LR_GeomFe!$B$2:$B$2999=$C12)*(ISR_MTG_6_5_GEO_1950s_LR_GeomFe!$D$2:$D$2999=L$1)*(ISR_MTG_6_5_GEO_1950s_LR_GeomFe!$C$2:$C$2999)*(ISR_MTG_6_5_GEO_1950s_LR_GeomFe!$E$2:$E$2999="YES")*(ISR_MTG_6_5_GEO_1950s_LR_GeomFe!$A$2:$A$2999="NO"))/1000</f>
        <v>0</v>
      </c>
      <c r="M12" s="19">
        <f>SUMPRODUCT((ISR_MTG_6_5_GEO_1950s_LR_GeomFe!$B$2:$B$2999=$C12)*(ISR_MTG_6_5_GEO_1950s_LR_GeomFe!$D$2:$D$2999=M$1)*(ISR_MTG_6_5_GEO_1950s_LR_GeomFe!$C$2:$C$2999)*(ISR_MTG_6_5_GEO_1950s_LR_GeomFe!$E$2:$E$2999="YES")*(ISR_MTG_6_5_GEO_1950s_LR_GeomFe!$A$2:$A$2999="NO"))/1000</f>
        <v>0</v>
      </c>
      <c r="N12" s="19">
        <f>SUMPRODUCT((ISR_MTG_6_5_GEO_1950s_LR_GeomFe!$B$2:$B$2999=$C12)*(ISR_MTG_6_5_GEO_1950s_LR_GeomFe!$D$2:$D$2999=N$1)*(ISR_MTG_6_5_GEO_1950s_LR_GeomFe!$C$2:$C$2999)*(ISR_MTG_6_5_GEO_1950s_LR_GeomFe!$E$2:$E$2999="YES")*(ISR_MTG_6_5_GEO_1950s_LR_GeomFe!$A$2:$A$2999="NO"))/1000</f>
        <v>195.12620493579999</v>
      </c>
      <c r="O12" s="19">
        <f>SUMPRODUCT((ISR_MTG_6_5_GEO_1950s_LR_GeomFe!$B$2:$B$2999=$C12)*(ISR_MTG_6_5_GEO_1950s_LR_GeomFe!$D$2:$D$2999=O$1)*(ISR_MTG_6_5_GEO_1950s_LR_GeomFe!$C$2:$C$2999)*(ISR_MTG_6_5_GEO_1950s_LR_GeomFe!$E$2:$E$2999="YES")*(ISR_MTG_6_5_GEO_1950s_LR_GeomFe!$A$2:$A$2999="NO"))/1000</f>
        <v>938.41758152799991</v>
      </c>
      <c r="P12" s="19">
        <f>SUMPRODUCT((ISR_MTG_6_5_GEO_1950s_LR_GeomFe!$B$2:$B$2999=$C12)*(ISR_MTG_6_5_GEO_1950s_LR_GeomFe!$D$2:$D$2999=P$1)*(ISR_MTG_6_5_GEO_1950s_LR_GeomFe!$C$2:$C$2999)*(ISR_MTG_6_5_GEO_1950s_LR_GeomFe!$E$2:$E$2999="YES")*(ISR_MTG_6_5_GEO_1950s_LR_GeomFe!$A$2:$A$2999="NO"))/1000</f>
        <v>0</v>
      </c>
      <c r="Q12" s="19">
        <f>SUMPRODUCT((ISR_MTG_6_5_GEO_1950s_LR_GeomFe!$B$2:$B$2999=$C12)*(ISR_MTG_6_5_GEO_1950s_LR_GeomFe!$D$2:$D$2999=Q$1)*(ISR_MTG_6_5_GEO_1950s_LR_GeomFe!$C$2:$C$2999)*(ISR_MTG_6_5_GEO_1950s_LR_GeomFe!$E$2:$E$2999="YES")*(ISR_MTG_6_5_GEO_1950s_LR_GeomFe!$A$2:$A$2999="NO"))/1000</f>
        <v>0</v>
      </c>
      <c r="R12" s="19">
        <f>SUMPRODUCT((ISR_MTG_6_5_GEO_1950s_LR_GeomFe!$B$2:$B$2999=$C12)*(ISR_MTG_6_5_GEO_1950s_LR_GeomFe!$D$2:$D$2999=R$1)*(ISR_MTG_6_5_GEO_1950s_LR_GeomFe!$C$2:$C$2999)*(ISR_MTG_6_5_GEO_1950s_LR_GeomFe!$E$2:$E$2999="YES")*(ISR_MTG_6_5_GEO_1950s_LR_GeomFe!$A$2:$A$2999="NO"))/1000</f>
        <v>0</v>
      </c>
      <c r="S12" s="19">
        <f>SUMPRODUCT((ISR_MTG_6_5_GEO_1950s_LR_GeomFe!$B$2:$B$2999=$C12)*(ISR_MTG_6_5_GEO_1950s_LR_GeomFe!$D$2:$D$2999=S$1)*(ISR_MTG_6_5_GEO_1950s_LR_GeomFe!$C$2:$C$2999)*(ISR_MTG_6_5_GEO_1950s_LR_GeomFe!$E$2:$E$2999="YES")*(ISR_MTG_6_5_GEO_1950s_LR_GeomFe!$A$2:$A$2999="NO"))/1000</f>
        <v>0</v>
      </c>
      <c r="T12" s="19">
        <f>SUMPRODUCT((ISR_MTG_6_5_GEO_1950s_LR_GeomFe!$B$2:$B$2999=$C12)*(ISR_MTG_6_5_GEO_1950s_LR_GeomFe!$D$2:$D$2999=T$1)*(ISR_MTG_6_5_GEO_1950s_LR_GeomFe!$C$2:$C$2999)*(ISR_MTG_6_5_GEO_1950s_LR_GeomFe!$E$2:$E$2999="YES")*(ISR_MTG_6_5_GEO_1950s_LR_GeomFe!$A$2:$A$2999="NO"))/1000</f>
        <v>34776.805800467002</v>
      </c>
      <c r="U12" s="19">
        <f>SUMPRODUCT((ISR_MTG_6_5_GEO_1950s_LR_GeomFe!$B$2:$B$2999=$C12)*(ISR_MTG_6_5_GEO_1950s_LR_GeomFe!$C$2:$C$2999)*(ISR_MTG_6_5_GEO_1950s_LR_GeomFe!$E$2:$E$2999="NO")*(ISR_MTG_6_5_GEO_1950s_LR_GeomFe!$A$2:$A$2999="NO"))/1000</f>
        <v>83818.95725932077</v>
      </c>
      <c r="V12" s="19">
        <f t="shared" si="0"/>
        <v>164264.0347000238</v>
      </c>
    </row>
    <row r="13" spans="2:23" x14ac:dyDescent="0.3">
      <c r="B13" s="42" t="s">
        <v>97</v>
      </c>
      <c r="C13" s="20" t="s">
        <v>45</v>
      </c>
      <c r="D13" s="19">
        <v>38100</v>
      </c>
      <c r="E13" s="19">
        <f>SUMPRODUCT((ISR_MTG_6_5_GEO_1950s_LR_GeomFe!$B$2:$B$2999=$C13)*(ISR_MTG_6_5_GEO_1950s_LR_GeomFe!$D$2:$D$2999=E$1)*(ISR_MTG_6_5_GEO_1950s_LR_GeomFe!$C$2:$C$2999)*(ISR_MTG_6_5_GEO_1950s_LR_GeomFe!$E$2:$E$2999="NO")*(ISR_MTG_6_5_GEO_1950s_LR_GeomFe!$A$2:$A$2999="YES"))/1000</f>
        <v>45364.992202100002</v>
      </c>
      <c r="F13" s="19">
        <f>SUMPRODUCT((ISR_MTG_6_5_GEO_1950s_LR_GeomFe!$B$2:$B$2999=$C13)*(ISR_MTG_6_5_GEO_1950s_LR_GeomFe!$D$2:$D$2999=F$1)*(ISR_MTG_6_5_GEO_1950s_LR_GeomFe!$C$2:$C$2999)*(ISR_MTG_6_5_GEO_1950s_LR_GeomFe!$E$2:$E$2999="NO")*(ISR_MTG_6_5_GEO_1950s_LR_GeomFe!$A$2:$A$2999="YES"))/1000</f>
        <v>53.902972410199993</v>
      </c>
      <c r="G13" s="19">
        <f>SUMPRODUCT((ISR_MTG_6_5_GEO_1950s_LR_GeomFe!$B$2:$B$2999=$C13)*(ISR_MTG_6_5_GEO_1950s_LR_GeomFe!$D$2:$D$2999=G$1)*(ISR_MTG_6_5_GEO_1950s_LR_GeomFe!$C$2:$C$2999)*(ISR_MTG_6_5_GEO_1950s_LR_GeomFe!$E$2:$E$2999="NO")*(ISR_MTG_6_5_GEO_1950s_LR_GeomFe!$A$2:$A$2999="YES"))/1000</f>
        <v>65619.192955177015</v>
      </c>
      <c r="H13" s="19">
        <f>SUMPRODUCT((ISR_MTG_6_5_GEO_1950s_LR_GeomFe!$B$2:$B$2999=$C13)*(ISR_MTG_6_5_GEO_1950s_LR_GeomFe!$D$2:$D$2999=H$1)*(ISR_MTG_6_5_GEO_1950s_LR_GeomFe!$C$2:$C$2999)*(ISR_MTG_6_5_GEO_1950s_LR_GeomFe!$E$2:$E$2999="NO")*(ISR_MTG_6_5_GEO_1950s_LR_GeomFe!$A$2:$A$2999="YES"))/1000</f>
        <v>140.24546944099998</v>
      </c>
      <c r="I13" s="19">
        <f>SUMPRODUCT((ISR_MTG_6_5_GEO_1950s_LR_GeomFe!$B$2:$B$2999=$C13)*(ISR_MTG_6_5_GEO_1950s_LR_GeomFe!$D$2:$D$2999=I$1)*(ISR_MTG_6_5_GEO_1950s_LR_GeomFe!$C$2:$C$2999)*(ISR_MTG_6_5_GEO_1950s_LR_GeomFe!$E$2:$E$2999="NO")*(ISR_MTG_6_5_GEO_1950s_LR_GeomFe!$A$2:$A$2999="YES"))/1000</f>
        <v>34.492829715690995</v>
      </c>
      <c r="J13" s="19">
        <f>SUMPRODUCT((ISR_MTG_6_5_GEO_1950s_LR_GeomFe!$B$2:$B$2999=$C13)*(ISR_MTG_6_5_GEO_1950s_LR_GeomFe!$D$2:$D$2999=J$1)*(ISR_MTG_6_5_GEO_1950s_LR_GeomFe!$C$2:$C$2999)*(ISR_MTG_6_5_GEO_1950s_LR_GeomFe!$E$2:$E$2999="NO")*(ISR_MTG_6_5_GEO_1950s_LR_GeomFe!$A$2:$A$2999="YES"))/1000</f>
        <v>6373.0173574186001</v>
      </c>
      <c r="K13" s="19">
        <f>SUMPRODUCT((ISR_MTG_6_5_GEO_1950s_LR_GeomFe!$B$2:$B$2999=$C13)*(ISR_MTG_6_5_GEO_1950s_LR_GeomFe!$D$2:$D$2999=K$1)*(ISR_MTG_6_5_GEO_1950s_LR_GeomFe!$C$2:$C$2999)*(ISR_MTG_6_5_GEO_1950s_LR_GeomFe!$E$2:$E$2999="NO")*(ISR_MTG_6_5_GEO_1950s_LR_GeomFe!$A$2:$A$2999="YES"))/1000</f>
        <v>7172.7487591200006</v>
      </c>
      <c r="L13" s="19">
        <f>SUMPRODUCT((ISR_MTG_6_5_GEO_1950s_LR_GeomFe!$B$2:$B$2999=$C13)*(ISR_MTG_6_5_GEO_1950s_LR_GeomFe!$D$2:$D$2999=L$1)*(ISR_MTG_6_5_GEO_1950s_LR_GeomFe!$C$2:$C$2999)*(ISR_MTG_6_5_GEO_1950s_LR_GeomFe!$E$2:$E$2999="NO")*(ISR_MTG_6_5_GEO_1950s_LR_GeomFe!$A$2:$A$2999="YES"))/1000</f>
        <v>3720.1537640199999</v>
      </c>
      <c r="M13" s="19">
        <f>SUMPRODUCT((ISR_MTG_6_5_GEO_1950s_LR_GeomFe!$B$2:$B$2999=$C13)*(ISR_MTG_6_5_GEO_1950s_LR_GeomFe!$D$2:$D$2999=M$1)*(ISR_MTG_6_5_GEO_1950s_LR_GeomFe!$C$2:$C$2999)*(ISR_MTG_6_5_GEO_1950s_LR_GeomFe!$E$2:$E$2999="NO")*(ISR_MTG_6_5_GEO_1950s_LR_GeomFe!$A$2:$A$2999="YES"))/1000</f>
        <v>0</v>
      </c>
      <c r="N13" s="19">
        <f>SUMPRODUCT((ISR_MTG_6_5_GEO_1950s_LR_GeomFe!$B$2:$B$2999=$C13)*(ISR_MTG_6_5_GEO_1950s_LR_GeomFe!$D$2:$D$2999=N$1)*(ISR_MTG_6_5_GEO_1950s_LR_GeomFe!$C$2:$C$2999)*(ISR_MTG_6_5_GEO_1950s_LR_GeomFe!$E$2:$E$2999="NO")*(ISR_MTG_6_5_GEO_1950s_LR_GeomFe!$A$2:$A$2999="YES"))/1000</f>
        <v>1348.762260969</v>
      </c>
      <c r="O13" s="19">
        <f>SUMPRODUCT((ISR_MTG_6_5_GEO_1950s_LR_GeomFe!$B$2:$B$2999=$C13)*(ISR_MTG_6_5_GEO_1950s_LR_GeomFe!$D$2:$D$2999=O$1)*(ISR_MTG_6_5_GEO_1950s_LR_GeomFe!$C$2:$C$2999)*(ISR_MTG_6_5_GEO_1950s_LR_GeomFe!$E$2:$E$2999="NO")*(ISR_MTG_6_5_GEO_1950s_LR_GeomFe!$A$2:$A$2999="YES"))/1000</f>
        <v>97.682679402199994</v>
      </c>
      <c r="P13" s="19">
        <f>SUMPRODUCT((ISR_MTG_6_5_GEO_1950s_LR_GeomFe!$B$2:$B$2999=$C13)*(ISR_MTG_6_5_GEO_1950s_LR_GeomFe!$D$2:$D$2999=P$1)*(ISR_MTG_6_5_GEO_1950s_LR_GeomFe!$C$2:$C$2999)*(ISR_MTG_6_5_GEO_1950s_LR_GeomFe!$E$2:$E$2999="NO")*(ISR_MTG_6_5_GEO_1950s_LR_GeomFe!$A$2:$A$2999="YES"))/1000</f>
        <v>652.23295778299996</v>
      </c>
      <c r="Q13" s="19">
        <f>SUMPRODUCT((ISR_MTG_6_5_GEO_1950s_LR_GeomFe!$B$2:$B$2999=$C13)*(ISR_MTG_6_5_GEO_1950s_LR_GeomFe!$D$2:$D$2999=Q$1)*(ISR_MTG_6_5_GEO_1950s_LR_GeomFe!$C$2:$C$2999)*(ISR_MTG_6_5_GEO_1950s_LR_GeomFe!$E$2:$E$2999="NO")*(ISR_MTG_6_5_GEO_1950s_LR_GeomFe!$A$2:$A$2999="YES"))/1000</f>
        <v>0</v>
      </c>
      <c r="R13" s="19">
        <f>SUMPRODUCT((ISR_MTG_6_5_GEO_1950s_LR_GeomFe!$B$2:$B$2999=$C13)*(ISR_MTG_6_5_GEO_1950s_LR_GeomFe!$D$2:$D$2999=R$1)*(ISR_MTG_6_5_GEO_1950s_LR_GeomFe!$C$2:$C$2999)*(ISR_MTG_6_5_GEO_1950s_LR_GeomFe!$E$2:$E$2999="NO")*(ISR_MTG_6_5_GEO_1950s_LR_GeomFe!$A$2:$A$2999="YES"))/1000</f>
        <v>0</v>
      </c>
      <c r="S13" s="19">
        <f>SUMPRODUCT((ISR_MTG_6_5_GEO_1950s_LR_GeomFe!$B$2:$B$2999=$C13)*(ISR_MTG_6_5_GEO_1950s_LR_GeomFe!$D$2:$D$2999=S$1)*(ISR_MTG_6_5_GEO_1950s_LR_GeomFe!$C$2:$C$2999)*(ISR_MTG_6_5_GEO_1950s_LR_GeomFe!$E$2:$E$2999="NO")*(ISR_MTG_6_5_GEO_1950s_LR_GeomFe!$A$2:$A$2999="YES"))/1000</f>
        <v>316.31199590349001</v>
      </c>
      <c r="T13" s="19">
        <f>SUMPRODUCT((ISR_MTG_6_5_GEO_1950s_LR_GeomFe!$B$2:$B$2999=$C13)*(ISR_MTG_6_5_GEO_1950s_LR_GeomFe!$D$2:$D$2999=T$1)*(ISR_MTG_6_5_GEO_1950s_LR_GeomFe!$C$2:$C$2999)*(ISR_MTG_6_5_GEO_1950s_LR_GeomFe!$E$2:$E$2999="NO")*(ISR_MTG_6_5_GEO_1950s_LR_GeomFe!$A$2:$A$2999="YES"))/1000</f>
        <v>107131.12111392614</v>
      </c>
      <c r="U13" s="19">
        <v>0</v>
      </c>
      <c r="V13" s="19">
        <f t="shared" si="0"/>
        <v>238024.85731738634</v>
      </c>
    </row>
    <row r="14" spans="2:23" x14ac:dyDescent="0.3">
      <c r="C14" s="20" t="s">
        <v>46</v>
      </c>
      <c r="D14" s="19">
        <v>46900</v>
      </c>
      <c r="E14" s="19">
        <f>SUMPRODUCT((ISR_MTG_6_5_GEO_1950s_LR_GeomFe!$B$2:$B$2999=$C14)*(ISR_MTG_6_5_GEO_1950s_LR_GeomFe!$D$2:$D$2999=E$1)*(ISR_MTG_6_5_GEO_1950s_LR_GeomFe!$C$2:$C$2999)*(ISR_MTG_6_5_GEO_1950s_LR_GeomFe!$E$2:$E$2999="YES"))/1000</f>
        <v>20611.195425800001</v>
      </c>
      <c r="F14" s="19">
        <f>SUMPRODUCT((ISR_MTG_6_5_GEO_1950s_LR_GeomFe!$B$2:$B$2999=$C14)*(ISR_MTG_6_5_GEO_1950s_LR_GeomFe!$D$2:$D$2999=F$1)*(ISR_MTG_6_5_GEO_1950s_LR_GeomFe!$C$2:$C$2999)*(ISR_MTG_6_5_GEO_1950s_LR_GeomFe!$E$2:$E$2999="YES"))/1000</f>
        <v>0</v>
      </c>
      <c r="G14" s="19">
        <f>SUMPRODUCT((ISR_MTG_6_5_GEO_1950s_LR_GeomFe!$B$2:$B$2999=$C14)*(ISR_MTG_6_5_GEO_1950s_LR_GeomFe!$D$2:$D$2999=G$1)*(ISR_MTG_6_5_GEO_1950s_LR_GeomFe!$C$2:$C$2999)*(ISR_MTG_6_5_GEO_1950s_LR_GeomFe!$E$2:$E$2999="YES"))/1000</f>
        <v>13238.048144543</v>
      </c>
      <c r="H14" s="19">
        <f>SUMPRODUCT((ISR_MTG_6_5_GEO_1950s_LR_GeomFe!$B$2:$B$2999=$C14)*(ISR_MTG_6_5_GEO_1950s_LR_GeomFe!$D$2:$D$2999=H$1)*(ISR_MTG_6_5_GEO_1950s_LR_GeomFe!$C$2:$C$2999)*(ISR_MTG_6_5_GEO_1950s_LR_GeomFe!$E$2:$E$2999="YES"))/1000</f>
        <v>44.866159101999997</v>
      </c>
      <c r="I14" s="19">
        <f>SUMPRODUCT((ISR_MTG_6_5_GEO_1950s_LR_GeomFe!$B$2:$B$2999=$C14)*(ISR_MTG_6_5_GEO_1950s_LR_GeomFe!$D$2:$D$2999=I$1)*(ISR_MTG_6_5_GEO_1950s_LR_GeomFe!$C$2:$C$2999)*(ISR_MTG_6_5_GEO_1950s_LR_GeomFe!$E$2:$E$2999="YES"))/1000</f>
        <v>0</v>
      </c>
      <c r="J14" s="19">
        <f>SUMPRODUCT((ISR_MTG_6_5_GEO_1950s_LR_GeomFe!$B$2:$B$2999=$C14)*(ISR_MTG_6_5_GEO_1950s_LR_GeomFe!$D$2:$D$2999=J$1)*(ISR_MTG_6_5_GEO_1950s_LR_GeomFe!$C$2:$C$2999)*(ISR_MTG_6_5_GEO_1950s_LR_GeomFe!$E$2:$E$2999="YES"))/1000</f>
        <v>3388.8948400386998</v>
      </c>
      <c r="K14" s="19">
        <f>SUMPRODUCT((ISR_MTG_6_5_GEO_1950s_LR_GeomFe!$B$2:$B$2999=$C14)*(ISR_MTG_6_5_GEO_1950s_LR_GeomFe!$D$2:$D$2999=K$1)*(ISR_MTG_6_5_GEO_1950s_LR_GeomFe!$C$2:$C$2999)*(ISR_MTG_6_5_GEO_1950s_LR_GeomFe!$E$2:$E$2999="YES"))/1000</f>
        <v>4918.1913786346004</v>
      </c>
      <c r="L14" s="19">
        <f>SUMPRODUCT((ISR_MTG_6_5_GEO_1950s_LR_GeomFe!$B$2:$B$2999=$C14)*(ISR_MTG_6_5_GEO_1950s_LR_GeomFe!$D$2:$D$2999=L$1)*(ISR_MTG_6_5_GEO_1950s_LR_GeomFe!$C$2:$C$2999)*(ISR_MTG_6_5_GEO_1950s_LR_GeomFe!$E$2:$E$2999="YES"))/1000</f>
        <v>0</v>
      </c>
      <c r="M14" s="19">
        <f>SUMPRODUCT((ISR_MTG_6_5_GEO_1950s_LR_GeomFe!$B$2:$B$2999=$C14)*(ISR_MTG_6_5_GEO_1950s_LR_GeomFe!$D$2:$D$2999=M$1)*(ISR_MTG_6_5_GEO_1950s_LR_GeomFe!$C$2:$C$2999)*(ISR_MTG_6_5_GEO_1950s_LR_GeomFe!$E$2:$E$2999="YES"))/1000</f>
        <v>0</v>
      </c>
      <c r="N14" s="19">
        <f>SUMPRODUCT((ISR_MTG_6_5_GEO_1950s_LR_GeomFe!$B$2:$B$2999=$C14)*(ISR_MTG_6_5_GEO_1950s_LR_GeomFe!$D$2:$D$2999=N$1)*(ISR_MTG_6_5_GEO_1950s_LR_GeomFe!$C$2:$C$2999)*(ISR_MTG_6_5_GEO_1950s_LR_GeomFe!$E$2:$E$2999="YES"))/1000</f>
        <v>517.2557490449999</v>
      </c>
      <c r="O14" s="19">
        <f>SUMPRODUCT((ISR_MTG_6_5_GEO_1950s_LR_GeomFe!$B$2:$B$2999=$C14)*(ISR_MTG_6_5_GEO_1950s_LR_GeomFe!$D$2:$D$2999=O$1)*(ISR_MTG_6_5_GEO_1950s_LR_GeomFe!$C$2:$C$2999)*(ISR_MTG_6_5_GEO_1950s_LR_GeomFe!$E$2:$E$2999="YES"))/1000</f>
        <v>13.1681632007</v>
      </c>
      <c r="P14" s="19">
        <f>SUMPRODUCT((ISR_MTG_6_5_GEO_1950s_LR_GeomFe!$B$2:$B$2999=$C14)*(ISR_MTG_6_5_GEO_1950s_LR_GeomFe!$D$2:$D$2999=P$1)*(ISR_MTG_6_5_GEO_1950s_LR_GeomFe!$C$2:$C$2999)*(ISR_MTG_6_5_GEO_1950s_LR_GeomFe!$E$2:$E$2999="YES"))/1000</f>
        <v>0</v>
      </c>
      <c r="Q14" s="19">
        <f>SUMPRODUCT((ISR_MTG_6_5_GEO_1950s_LR_GeomFe!$B$2:$B$2999=$C14)*(ISR_MTG_6_5_GEO_1950s_LR_GeomFe!$D$2:$D$2999=Q$1)*(ISR_MTG_6_5_GEO_1950s_LR_GeomFe!$C$2:$C$2999)*(ISR_MTG_6_5_GEO_1950s_LR_GeomFe!$E$2:$E$2999="YES"))/1000</f>
        <v>0</v>
      </c>
      <c r="R14" s="19">
        <f>SUMPRODUCT((ISR_MTG_6_5_GEO_1950s_LR_GeomFe!$B$2:$B$2999=$C14)*(ISR_MTG_6_5_GEO_1950s_LR_GeomFe!$D$2:$D$2999=R$1)*(ISR_MTG_6_5_GEO_1950s_LR_GeomFe!$C$2:$C$2999)*(ISR_MTG_6_5_GEO_1950s_LR_GeomFe!$E$2:$E$2999="YES"))/1000</f>
        <v>0</v>
      </c>
      <c r="S14" s="19">
        <f>SUMPRODUCT((ISR_MTG_6_5_GEO_1950s_LR_GeomFe!$B$2:$B$2999=$C14)*(ISR_MTG_6_5_GEO_1950s_LR_GeomFe!$D$2:$D$2999=S$1)*(ISR_MTG_6_5_GEO_1950s_LR_GeomFe!$C$2:$C$2999)*(ISR_MTG_6_5_GEO_1950s_LR_GeomFe!$E$2:$E$2999="YES"))/1000</f>
        <v>0</v>
      </c>
      <c r="T14" s="19">
        <f>SUMPRODUCT((ISR_MTG_6_5_GEO_1950s_LR_GeomFe!$B$2:$B$2999=$C14)*(ISR_MTG_6_5_GEO_1950s_LR_GeomFe!$D$2:$D$2999=T$1)*(ISR_MTG_6_5_GEO_1950s_LR_GeomFe!$C$2:$C$2999)*(ISR_MTG_6_5_GEO_1950s_LR_GeomFe!$E$2:$E$2999="YES"))/1000</f>
        <v>16335.9014741064</v>
      </c>
      <c r="U14" s="19">
        <f>SUMPRODUCT((ISR_MTG_6_5_GEO_1950s_LR_GeomFe!$B$2:$B$2999=$C14)*(ISR_MTG_6_5_GEO_1950s_LR_GeomFe!$C$2:$C$2999)*(ISR_MTG_6_5_GEO_1950s_LR_GeomFe!$E$2:$E$2999="NO"))/1000</f>
        <v>34093.265464958793</v>
      </c>
      <c r="V14" s="19">
        <f t="shared" si="0"/>
        <v>93160.786799429188</v>
      </c>
      <c r="W14" s="62"/>
    </row>
    <row r="15" spans="2:23" x14ac:dyDescent="0.3">
      <c r="C15" s="20" t="s">
        <v>47</v>
      </c>
      <c r="D15" s="19">
        <v>38100</v>
      </c>
      <c r="E15" s="19">
        <f>SUMPRODUCT((ISR_MTG_6_5_GEO_1950s_LR_GeomFe!$B$2:$B$2999=$C15)*(ISR_MTG_6_5_GEO_1950s_LR_GeomFe!$D$2:$D$2999=E$1)*(ISR_MTG_6_5_GEO_1950s_LR_GeomFe!$C$2:$C$2999)*(ISR_MTG_6_5_GEO_1950s_LR_GeomFe!$E$2:$E$2999="YES")*(ISR_MTG_6_5_GEO_1950s_LR_GeomFe!$A$2:$A$2999="NO"))/1000</f>
        <v>5237.7870778799997</v>
      </c>
      <c r="F15" s="19">
        <f>SUMPRODUCT((ISR_MTG_6_5_GEO_1950s_LR_GeomFe!$B$2:$B$2999=$C15)*(ISR_MTG_6_5_GEO_1950s_LR_GeomFe!$D$2:$D$2999=F$1)*(ISR_MTG_6_5_GEO_1950s_LR_GeomFe!$C$2:$C$2999)*(ISR_MTG_6_5_GEO_1950s_LR_GeomFe!$E$2:$E$2999="YES")*(ISR_MTG_6_5_GEO_1950s_LR_GeomFe!$A$2:$A$2999="NO"))/1000</f>
        <v>1450.6940695429585</v>
      </c>
      <c r="G15" s="19">
        <f>SUMPRODUCT((ISR_MTG_6_5_GEO_1950s_LR_GeomFe!$B$2:$B$2999=$C15)*(ISR_MTG_6_5_GEO_1950s_LR_GeomFe!$D$2:$D$2999=G$1)*(ISR_MTG_6_5_GEO_1950s_LR_GeomFe!$C$2:$C$2999)*(ISR_MTG_6_5_GEO_1950s_LR_GeomFe!$E$2:$E$2999="YES")*(ISR_MTG_6_5_GEO_1950s_LR_GeomFe!$A$2:$A$2999="NO"))/1000</f>
        <v>3017.7132825019999</v>
      </c>
      <c r="H15" s="19">
        <f>SUMPRODUCT((ISR_MTG_6_5_GEO_1950s_LR_GeomFe!$B$2:$B$2999=$C15)*(ISR_MTG_6_5_GEO_1950s_LR_GeomFe!$D$2:$D$2999=H$1)*(ISR_MTG_6_5_GEO_1950s_LR_GeomFe!$C$2:$C$2999)*(ISR_MTG_6_5_GEO_1950s_LR_GeomFe!$E$2:$E$2999="YES")*(ISR_MTG_6_5_GEO_1950s_LR_GeomFe!$A$2:$A$2999="NO"))/1000</f>
        <v>0</v>
      </c>
      <c r="I15" s="19">
        <f>SUMPRODUCT((ISR_MTG_6_5_GEO_1950s_LR_GeomFe!$B$2:$B$2999=$C15)*(ISR_MTG_6_5_GEO_1950s_LR_GeomFe!$D$2:$D$2999=I$1)*(ISR_MTG_6_5_GEO_1950s_LR_GeomFe!$C$2:$C$2999)*(ISR_MTG_6_5_GEO_1950s_LR_GeomFe!$E$2:$E$2999="YES")*(ISR_MTG_6_5_GEO_1950s_LR_GeomFe!$A$2:$A$2999="NO"))/1000</f>
        <v>16472.9201274445</v>
      </c>
      <c r="J15" s="19">
        <f>SUMPRODUCT((ISR_MTG_6_5_GEO_1950s_LR_GeomFe!$B$2:$B$2999=$C15)*(ISR_MTG_6_5_GEO_1950s_LR_GeomFe!$D$2:$D$2999=J$1)*(ISR_MTG_6_5_GEO_1950s_LR_GeomFe!$C$2:$C$2999)*(ISR_MTG_6_5_GEO_1950s_LR_GeomFe!$E$2:$E$2999="YES")*(ISR_MTG_6_5_GEO_1950s_LR_GeomFe!$A$2:$A$2999="NO"))/1000</f>
        <v>793.72573036885012</v>
      </c>
      <c r="K15" s="19">
        <f>SUMPRODUCT((ISR_MTG_6_5_GEO_1950s_LR_GeomFe!$B$2:$B$2999=$C15)*(ISR_MTG_6_5_GEO_1950s_LR_GeomFe!$D$2:$D$2999=K$1)*(ISR_MTG_6_5_GEO_1950s_LR_GeomFe!$C$2:$C$2999)*(ISR_MTG_6_5_GEO_1950s_LR_GeomFe!$E$2:$E$2999="YES")*(ISR_MTG_6_5_GEO_1950s_LR_GeomFe!$A$2:$A$2999="NO"))/1000</f>
        <v>1527.7481701652</v>
      </c>
      <c r="L15" s="19">
        <f>SUMPRODUCT((ISR_MTG_6_5_GEO_1950s_LR_GeomFe!$B$2:$B$2999=$C15)*(ISR_MTG_6_5_GEO_1950s_LR_GeomFe!$D$2:$D$2999=L$1)*(ISR_MTG_6_5_GEO_1950s_LR_GeomFe!$C$2:$C$2999)*(ISR_MTG_6_5_GEO_1950s_LR_GeomFe!$E$2:$E$2999="YES")*(ISR_MTG_6_5_GEO_1950s_LR_GeomFe!$A$2:$A$2999="NO"))/1000</f>
        <v>0</v>
      </c>
      <c r="M15" s="19">
        <f>SUMPRODUCT((ISR_MTG_6_5_GEO_1950s_LR_GeomFe!$B$2:$B$2999=$C15)*(ISR_MTG_6_5_GEO_1950s_LR_GeomFe!$D$2:$D$2999=M$1)*(ISR_MTG_6_5_GEO_1950s_LR_GeomFe!$C$2:$C$2999)*(ISR_MTG_6_5_GEO_1950s_LR_GeomFe!$E$2:$E$2999="YES")*(ISR_MTG_6_5_GEO_1950s_LR_GeomFe!$A$2:$A$2999="NO"))/1000</f>
        <v>2810.5019009419998</v>
      </c>
      <c r="N15" s="19">
        <f>SUMPRODUCT((ISR_MTG_6_5_GEO_1950s_LR_GeomFe!$B$2:$B$2999=$C15)*(ISR_MTG_6_5_GEO_1950s_LR_GeomFe!$D$2:$D$2999=N$1)*(ISR_MTG_6_5_GEO_1950s_LR_GeomFe!$C$2:$C$2999)*(ISR_MTG_6_5_GEO_1950s_LR_GeomFe!$E$2:$E$2999="YES")*(ISR_MTG_6_5_GEO_1950s_LR_GeomFe!$A$2:$A$2999="NO"))/1000</f>
        <v>279.77757770969998</v>
      </c>
      <c r="O15" s="19">
        <f>SUMPRODUCT((ISR_MTG_6_5_GEO_1950s_LR_GeomFe!$B$2:$B$2999=$C15)*(ISR_MTG_6_5_GEO_1950s_LR_GeomFe!$D$2:$D$2999=O$1)*(ISR_MTG_6_5_GEO_1950s_LR_GeomFe!$C$2:$C$2999)*(ISR_MTG_6_5_GEO_1950s_LR_GeomFe!$E$2:$E$2999="YES")*(ISR_MTG_6_5_GEO_1950s_LR_GeomFe!$A$2:$A$2999="NO"))/1000</f>
        <v>0</v>
      </c>
      <c r="P15" s="19">
        <f>SUMPRODUCT((ISR_MTG_6_5_GEO_1950s_LR_GeomFe!$B$2:$B$2999=$C15)*(ISR_MTG_6_5_GEO_1950s_LR_GeomFe!$D$2:$D$2999=P$1)*(ISR_MTG_6_5_GEO_1950s_LR_GeomFe!$C$2:$C$2999)*(ISR_MTG_6_5_GEO_1950s_LR_GeomFe!$E$2:$E$2999="YES")*(ISR_MTG_6_5_GEO_1950s_LR_GeomFe!$A$2:$A$2999="NO"))/1000</f>
        <v>0</v>
      </c>
      <c r="Q15" s="19">
        <f>SUMPRODUCT((ISR_MTG_6_5_GEO_1950s_LR_GeomFe!$B$2:$B$2999=$C15)*(ISR_MTG_6_5_GEO_1950s_LR_GeomFe!$D$2:$D$2999=Q$1)*(ISR_MTG_6_5_GEO_1950s_LR_GeomFe!$C$2:$C$2999)*(ISR_MTG_6_5_GEO_1950s_LR_GeomFe!$E$2:$E$2999="YES")*(ISR_MTG_6_5_GEO_1950s_LR_GeomFe!$A$2:$A$2999="NO"))/1000</f>
        <v>275.531280718</v>
      </c>
      <c r="R15" s="19">
        <f>SUMPRODUCT((ISR_MTG_6_5_GEO_1950s_LR_GeomFe!$B$2:$B$2999=$C15)*(ISR_MTG_6_5_GEO_1950s_LR_GeomFe!$D$2:$D$2999=R$1)*(ISR_MTG_6_5_GEO_1950s_LR_GeomFe!$C$2:$C$2999)*(ISR_MTG_6_5_GEO_1950s_LR_GeomFe!$E$2:$E$2999="YES")*(ISR_MTG_6_5_GEO_1950s_LR_GeomFe!$A$2:$A$2999="NO"))/1000</f>
        <v>0</v>
      </c>
      <c r="S15" s="19">
        <f>SUMPRODUCT((ISR_MTG_6_5_GEO_1950s_LR_GeomFe!$B$2:$B$2999=$C15)*(ISR_MTG_6_5_GEO_1950s_LR_GeomFe!$D$2:$D$2999=S$1)*(ISR_MTG_6_5_GEO_1950s_LR_GeomFe!$C$2:$C$2999)*(ISR_MTG_6_5_GEO_1950s_LR_GeomFe!$E$2:$E$2999="YES")*(ISR_MTG_6_5_GEO_1950s_LR_GeomFe!$A$2:$A$2999="NO"))/1000</f>
        <v>0</v>
      </c>
      <c r="T15" s="19">
        <f>SUMPRODUCT((ISR_MTG_6_5_GEO_1950s_LR_GeomFe!$B$2:$B$2999=$C15)*(ISR_MTG_6_5_GEO_1950s_LR_GeomFe!$D$2:$D$2999=T$1)*(ISR_MTG_6_5_GEO_1950s_LR_GeomFe!$C$2:$C$2999)*(ISR_MTG_6_5_GEO_1950s_LR_GeomFe!$E$2:$E$2999="YES")*(ISR_MTG_6_5_GEO_1950s_LR_GeomFe!$A$2:$A$2999="NO"))/1000</f>
        <v>39987.558352066641</v>
      </c>
      <c r="U15" s="19">
        <f>SUMPRODUCT((ISR_MTG_6_5_GEO_1950s_LR_GeomFe!$B$2:$B$2999=$C15)*(ISR_MTG_6_5_GEO_1950s_LR_GeomFe!$C$2:$C$2999)*(ISR_MTG_6_5_GEO_1950s_LR_GeomFe!$E$2:$E$2999="NO")*(ISR_MTG_6_5_GEO_1950s_LR_GeomFe!$A$2:$A$2999="NO"))/1000</f>
        <v>81811.559181859775</v>
      </c>
      <c r="V15" s="19">
        <f t="shared" si="0"/>
        <v>153665.51675119961</v>
      </c>
    </row>
    <row r="16" spans="2:23" x14ac:dyDescent="0.3">
      <c r="B16" s="42" t="s">
        <v>97</v>
      </c>
      <c r="C16" s="20" t="s">
        <v>47</v>
      </c>
      <c r="D16" s="19">
        <v>38100</v>
      </c>
      <c r="E16" s="19">
        <f>SUMPRODUCT((ISR_MTG_6_5_GEO_1950s_LR_GeomFe!$B$2:$B$2999=$C16)*(ISR_MTG_6_5_GEO_1950s_LR_GeomFe!$D$2:$D$2999=E$1)*(ISR_MTG_6_5_GEO_1950s_LR_GeomFe!$C$2:$C$2999)*(ISR_MTG_6_5_GEO_1950s_LR_GeomFe!$E$2:$E$2999="NO")*(ISR_MTG_6_5_GEO_1950s_LR_GeomFe!$A$2:$A$2999="YES"))/1000</f>
        <v>11514.448407099999</v>
      </c>
      <c r="F16" s="19">
        <f>SUMPRODUCT((ISR_MTG_6_5_GEO_1950s_LR_GeomFe!$B$2:$B$2999=$C16)*(ISR_MTG_6_5_GEO_1950s_LR_GeomFe!$D$2:$D$2999=F$1)*(ISR_MTG_6_5_GEO_1950s_LR_GeomFe!$C$2:$C$2999)*(ISR_MTG_6_5_GEO_1950s_LR_GeomFe!$E$2:$E$2999="NO")*(ISR_MTG_6_5_GEO_1950s_LR_GeomFe!$A$2:$A$2999="YES"))/1000</f>
        <v>2836.5176219075997</v>
      </c>
      <c r="G16" s="19">
        <f>SUMPRODUCT((ISR_MTG_6_5_GEO_1950s_LR_GeomFe!$B$2:$B$2999=$C16)*(ISR_MTG_6_5_GEO_1950s_LR_GeomFe!$D$2:$D$2999=G$1)*(ISR_MTG_6_5_GEO_1950s_LR_GeomFe!$C$2:$C$2999)*(ISR_MTG_6_5_GEO_1950s_LR_GeomFe!$E$2:$E$2999="NO")*(ISR_MTG_6_5_GEO_1950s_LR_GeomFe!$A$2:$A$2999="YES"))/1000</f>
        <v>6102.5535704717995</v>
      </c>
      <c r="H16" s="19">
        <f>SUMPRODUCT((ISR_MTG_6_5_GEO_1950s_LR_GeomFe!$B$2:$B$2999=$C16)*(ISR_MTG_6_5_GEO_1950s_LR_GeomFe!$D$2:$D$2999=H$1)*(ISR_MTG_6_5_GEO_1950s_LR_GeomFe!$C$2:$C$2999)*(ISR_MTG_6_5_GEO_1950s_LR_GeomFe!$E$2:$E$2999="NO")*(ISR_MTG_6_5_GEO_1950s_LR_GeomFe!$A$2:$A$2999="YES"))/1000</f>
        <v>76.906976975299997</v>
      </c>
      <c r="I16" s="19">
        <f>SUMPRODUCT((ISR_MTG_6_5_GEO_1950s_LR_GeomFe!$B$2:$B$2999=$C16)*(ISR_MTG_6_5_GEO_1950s_LR_GeomFe!$D$2:$D$2999=I$1)*(ISR_MTG_6_5_GEO_1950s_LR_GeomFe!$C$2:$C$2999)*(ISR_MTG_6_5_GEO_1950s_LR_GeomFe!$E$2:$E$2999="NO")*(ISR_MTG_6_5_GEO_1950s_LR_GeomFe!$A$2:$A$2999="YES"))/1000</f>
        <v>8870.3535634672007</v>
      </c>
      <c r="J16" s="19">
        <f>SUMPRODUCT((ISR_MTG_6_5_GEO_1950s_LR_GeomFe!$B$2:$B$2999=$C16)*(ISR_MTG_6_5_GEO_1950s_LR_GeomFe!$D$2:$D$2999=J$1)*(ISR_MTG_6_5_GEO_1950s_LR_GeomFe!$C$2:$C$2999)*(ISR_MTG_6_5_GEO_1950s_LR_GeomFe!$E$2:$E$2999="NO")*(ISR_MTG_6_5_GEO_1950s_LR_GeomFe!$A$2:$A$2999="YES"))/1000</f>
        <v>1596.9590136484999</v>
      </c>
      <c r="K16" s="19">
        <f>SUMPRODUCT((ISR_MTG_6_5_GEO_1950s_LR_GeomFe!$B$2:$B$2999=$C16)*(ISR_MTG_6_5_GEO_1950s_LR_GeomFe!$D$2:$D$2999=K$1)*(ISR_MTG_6_5_GEO_1950s_LR_GeomFe!$C$2:$C$2999)*(ISR_MTG_6_5_GEO_1950s_LR_GeomFe!$E$2:$E$2999="NO")*(ISR_MTG_6_5_GEO_1950s_LR_GeomFe!$A$2:$A$2999="YES"))/1000</f>
        <v>8342.0167207499999</v>
      </c>
      <c r="L16" s="19">
        <f>SUMPRODUCT((ISR_MTG_6_5_GEO_1950s_LR_GeomFe!$B$2:$B$2999=$C16)*(ISR_MTG_6_5_GEO_1950s_LR_GeomFe!$D$2:$D$2999=L$1)*(ISR_MTG_6_5_GEO_1950s_LR_GeomFe!$C$2:$C$2999)*(ISR_MTG_6_5_GEO_1950s_LR_GeomFe!$E$2:$E$2999="NO")*(ISR_MTG_6_5_GEO_1950s_LR_GeomFe!$A$2:$A$2999="YES"))/1000</f>
        <v>0</v>
      </c>
      <c r="M16" s="19">
        <f>SUMPRODUCT((ISR_MTG_6_5_GEO_1950s_LR_GeomFe!$B$2:$B$2999=$C16)*(ISR_MTG_6_5_GEO_1950s_LR_GeomFe!$D$2:$D$2999=M$1)*(ISR_MTG_6_5_GEO_1950s_LR_GeomFe!$C$2:$C$2999)*(ISR_MTG_6_5_GEO_1950s_LR_GeomFe!$E$2:$E$2999="NO")*(ISR_MTG_6_5_GEO_1950s_LR_GeomFe!$A$2:$A$2999="YES"))/1000</f>
        <v>0</v>
      </c>
      <c r="N16" s="19">
        <f>SUMPRODUCT((ISR_MTG_6_5_GEO_1950s_LR_GeomFe!$B$2:$B$2999=$C16)*(ISR_MTG_6_5_GEO_1950s_LR_GeomFe!$D$2:$D$2999=N$1)*(ISR_MTG_6_5_GEO_1950s_LR_GeomFe!$C$2:$C$2999)*(ISR_MTG_6_5_GEO_1950s_LR_GeomFe!$E$2:$E$2999="NO")*(ISR_MTG_6_5_GEO_1950s_LR_GeomFe!$A$2:$A$2999="YES"))/1000</f>
        <v>421.47127894890002</v>
      </c>
      <c r="O16" s="19">
        <f>SUMPRODUCT((ISR_MTG_6_5_GEO_1950s_LR_GeomFe!$B$2:$B$2999=$C16)*(ISR_MTG_6_5_GEO_1950s_LR_GeomFe!$D$2:$D$2999=O$1)*(ISR_MTG_6_5_GEO_1950s_LR_GeomFe!$C$2:$C$2999)*(ISR_MTG_6_5_GEO_1950s_LR_GeomFe!$E$2:$E$2999="NO")*(ISR_MTG_6_5_GEO_1950s_LR_GeomFe!$A$2:$A$2999="YES"))/1000</f>
        <v>202.78225333213999</v>
      </c>
      <c r="P16" s="19">
        <f>SUMPRODUCT((ISR_MTG_6_5_GEO_1950s_LR_GeomFe!$B$2:$B$2999=$C16)*(ISR_MTG_6_5_GEO_1950s_LR_GeomFe!$D$2:$D$2999=P$1)*(ISR_MTG_6_5_GEO_1950s_LR_GeomFe!$C$2:$C$2999)*(ISR_MTG_6_5_GEO_1950s_LR_GeomFe!$E$2:$E$2999="NO")*(ISR_MTG_6_5_GEO_1950s_LR_GeomFe!$A$2:$A$2999="YES"))/1000</f>
        <v>368.26621988430003</v>
      </c>
      <c r="Q16" s="19">
        <f>SUMPRODUCT((ISR_MTG_6_5_GEO_1950s_LR_GeomFe!$B$2:$B$2999=$C16)*(ISR_MTG_6_5_GEO_1950s_LR_GeomFe!$D$2:$D$2999=Q$1)*(ISR_MTG_6_5_GEO_1950s_LR_GeomFe!$C$2:$C$2999)*(ISR_MTG_6_5_GEO_1950s_LR_GeomFe!$E$2:$E$2999="NO")*(ISR_MTG_6_5_GEO_1950s_LR_GeomFe!$A$2:$A$2999="YES"))/1000</f>
        <v>1485.3697735200001</v>
      </c>
      <c r="R16" s="19">
        <f>SUMPRODUCT((ISR_MTG_6_5_GEO_1950s_LR_GeomFe!$B$2:$B$2999=$C16)*(ISR_MTG_6_5_GEO_1950s_LR_GeomFe!$D$2:$D$2999=R$1)*(ISR_MTG_6_5_GEO_1950s_LR_GeomFe!$C$2:$C$2999)*(ISR_MTG_6_5_GEO_1950s_LR_GeomFe!$E$2:$E$2999="NO")*(ISR_MTG_6_5_GEO_1950s_LR_GeomFe!$A$2:$A$2999="YES"))/1000</f>
        <v>0</v>
      </c>
      <c r="S16" s="19">
        <f>SUMPRODUCT((ISR_MTG_6_5_GEO_1950s_LR_GeomFe!$B$2:$B$2999=$C16)*(ISR_MTG_6_5_GEO_1950s_LR_GeomFe!$D$2:$D$2999=S$1)*(ISR_MTG_6_5_GEO_1950s_LR_GeomFe!$C$2:$C$2999)*(ISR_MTG_6_5_GEO_1950s_LR_GeomFe!$E$2:$E$2999="NO")*(ISR_MTG_6_5_GEO_1950s_LR_GeomFe!$A$2:$A$2999="YES"))/1000</f>
        <v>589.95738083107005</v>
      </c>
      <c r="T16" s="19">
        <f>SUMPRODUCT((ISR_MTG_6_5_GEO_1950s_LR_GeomFe!$B$2:$B$2999=$C16)*(ISR_MTG_6_5_GEO_1950s_LR_GeomFe!$D$2:$D$2999=T$1)*(ISR_MTG_6_5_GEO_1950s_LR_GeomFe!$C$2:$C$2999)*(ISR_MTG_6_5_GEO_1950s_LR_GeomFe!$E$2:$E$2999="NO")*(ISR_MTG_6_5_GEO_1950s_LR_GeomFe!$A$2:$A$2999="YES"))/1000</f>
        <v>193482.46255881258</v>
      </c>
      <c r="U16" s="19">
        <v>0</v>
      </c>
      <c r="V16" s="19">
        <f t="shared" si="0"/>
        <v>235890.06533964939</v>
      </c>
    </row>
    <row r="17" spans="2:29" x14ac:dyDescent="0.3">
      <c r="C17" s="20" t="s">
        <v>48</v>
      </c>
      <c r="D17" s="28"/>
      <c r="E17" s="21">
        <f t="shared" ref="E17:U17" si="1">SUM(E6:E16)</f>
        <v>867967.2689223059</v>
      </c>
      <c r="F17" s="21">
        <f t="shared" si="1"/>
        <v>653010.55158489582</v>
      </c>
      <c r="G17" s="21">
        <f t="shared" si="1"/>
        <v>756885.50764016528</v>
      </c>
      <c r="H17" s="21">
        <f t="shared" si="1"/>
        <v>47245.696841229292</v>
      </c>
      <c r="I17" s="21">
        <f t="shared" si="1"/>
        <v>1520426.9360504365</v>
      </c>
      <c r="J17" s="21">
        <f t="shared" si="1"/>
        <v>74349.150971894269</v>
      </c>
      <c r="K17" s="21">
        <f t="shared" si="1"/>
        <v>389930.88237125549</v>
      </c>
      <c r="L17" s="21">
        <f t="shared" si="1"/>
        <v>38739.067113675002</v>
      </c>
      <c r="M17" s="21">
        <f t="shared" si="1"/>
        <v>2810.5019009419998</v>
      </c>
      <c r="N17" s="21">
        <f t="shared" si="1"/>
        <v>27059.612225685098</v>
      </c>
      <c r="O17" s="21">
        <f t="shared" si="1"/>
        <v>11220.784019720419</v>
      </c>
      <c r="P17" s="21">
        <f t="shared" si="1"/>
        <v>9089.9969968580008</v>
      </c>
      <c r="Q17" s="21">
        <f t="shared" si="1"/>
        <v>29489.895387381101</v>
      </c>
      <c r="R17" s="21">
        <f t="shared" si="1"/>
        <v>568.04343629100003</v>
      </c>
      <c r="S17" s="21">
        <f t="shared" si="1"/>
        <v>43874.889395154947</v>
      </c>
      <c r="T17" s="21">
        <f t="shared" si="1"/>
        <v>2541065.0516397459</v>
      </c>
      <c r="U17" s="21">
        <f t="shared" si="1"/>
        <v>1953305.4402503306</v>
      </c>
      <c r="V17" s="19">
        <f t="shared" si="0"/>
        <v>8967039.276747968</v>
      </c>
    </row>
    <row r="18" spans="2:29" x14ac:dyDescent="0.3">
      <c r="C18" s="34"/>
      <c r="D18" s="40"/>
      <c r="E18" s="35"/>
      <c r="F18" s="35"/>
      <c r="G18" s="35"/>
      <c r="H18" s="35"/>
      <c r="I18" s="35"/>
      <c r="J18" s="35"/>
      <c r="K18" s="35"/>
      <c r="L18" s="35"/>
      <c r="M18" s="35"/>
      <c r="N18" s="35"/>
      <c r="O18" s="35"/>
      <c r="P18" s="35"/>
      <c r="Q18" s="35"/>
      <c r="R18" s="35"/>
      <c r="S18" s="35"/>
      <c r="T18" s="35"/>
      <c r="U18" s="35"/>
      <c r="V18" s="35"/>
    </row>
    <row r="20" spans="2:29" x14ac:dyDescent="0.3">
      <c r="C20" s="73" t="s">
        <v>62</v>
      </c>
      <c r="D20" s="73"/>
      <c r="E20" s="73"/>
      <c r="F20" s="73"/>
      <c r="G20" s="73"/>
      <c r="H20" s="73"/>
      <c r="I20" s="73"/>
      <c r="J20" s="73"/>
      <c r="K20" s="73"/>
      <c r="L20" s="73"/>
      <c r="M20" s="73"/>
      <c r="N20" s="73"/>
      <c r="O20" s="73"/>
      <c r="P20" s="73"/>
      <c r="Q20" s="73"/>
      <c r="R20" s="73"/>
      <c r="S20" s="73"/>
      <c r="T20" s="73"/>
      <c r="U20" s="73"/>
      <c r="V20" s="73"/>
      <c r="Z20" s="74" t="s">
        <v>17</v>
      </c>
      <c r="AA20" s="74"/>
      <c r="AB20" s="74"/>
      <c r="AC20" s="74"/>
    </row>
    <row r="21" spans="2:29" ht="81" customHeight="1" x14ac:dyDescent="0.3">
      <c r="C21" s="30" t="s">
        <v>18</v>
      </c>
      <c r="D21" s="31" t="s">
        <v>89</v>
      </c>
      <c r="E21" s="31" t="s">
        <v>19</v>
      </c>
      <c r="F21" s="31" t="s">
        <v>20</v>
      </c>
      <c r="G21" s="31" t="s">
        <v>21</v>
      </c>
      <c r="H21" s="31" t="s">
        <v>22</v>
      </c>
      <c r="I21" s="31" t="s">
        <v>23</v>
      </c>
      <c r="J21" s="31" t="s">
        <v>24</v>
      </c>
      <c r="K21" s="31" t="s">
        <v>25</v>
      </c>
      <c r="L21" s="31" t="s">
        <v>26</v>
      </c>
      <c r="M21" s="31" t="s">
        <v>27</v>
      </c>
      <c r="N21" s="31" t="s">
        <v>28</v>
      </c>
      <c r="O21" s="31" t="s">
        <v>29</v>
      </c>
      <c r="P21" s="31" t="s">
        <v>30</v>
      </c>
      <c r="Q21" s="31" t="s">
        <v>31</v>
      </c>
      <c r="R21" s="31" t="s">
        <v>32</v>
      </c>
      <c r="S21" s="31" t="s">
        <v>33</v>
      </c>
      <c r="T21" s="31" t="s">
        <v>34</v>
      </c>
      <c r="U21" s="31" t="s">
        <v>61</v>
      </c>
      <c r="V21" s="31" t="s">
        <v>35</v>
      </c>
      <c r="Z21" s="18" t="s">
        <v>18</v>
      </c>
      <c r="AA21" s="18" t="s">
        <v>36</v>
      </c>
      <c r="AB21" s="18" t="s">
        <v>37</v>
      </c>
      <c r="AC21" s="18" t="s">
        <v>38</v>
      </c>
    </row>
    <row r="22" spans="2:29" ht="15" customHeight="1" x14ac:dyDescent="0.3">
      <c r="C22" s="30"/>
      <c r="D22" s="31" t="s">
        <v>90</v>
      </c>
      <c r="E22" s="31" t="s">
        <v>87</v>
      </c>
      <c r="F22" s="31" t="s">
        <v>87</v>
      </c>
      <c r="G22" s="31" t="s">
        <v>87</v>
      </c>
      <c r="H22" s="31" t="s">
        <v>87</v>
      </c>
      <c r="I22" s="31" t="s">
        <v>87</v>
      </c>
      <c r="J22" s="31" t="s">
        <v>87</v>
      </c>
      <c r="K22" s="31" t="s">
        <v>87</v>
      </c>
      <c r="L22" s="31" t="s">
        <v>87</v>
      </c>
      <c r="M22" s="31" t="s">
        <v>87</v>
      </c>
      <c r="N22" s="31" t="s">
        <v>87</v>
      </c>
      <c r="O22" s="31" t="s">
        <v>87</v>
      </c>
      <c r="P22" s="31" t="s">
        <v>87</v>
      </c>
      <c r="Q22" s="31" t="s">
        <v>87</v>
      </c>
      <c r="R22" s="31" t="s">
        <v>87</v>
      </c>
      <c r="S22" s="31" t="s">
        <v>87</v>
      </c>
      <c r="T22" s="31" t="s">
        <v>87</v>
      </c>
      <c r="U22" s="31" t="s">
        <v>88</v>
      </c>
      <c r="V22" s="31" t="s">
        <v>87</v>
      </c>
      <c r="Z22" s="18"/>
      <c r="AA22" s="18"/>
      <c r="AB22" s="18"/>
      <c r="AC22" s="18"/>
    </row>
    <row r="23" spans="2:29" ht="15" customHeight="1" x14ac:dyDescent="0.3">
      <c r="C23" s="20" t="s">
        <v>39</v>
      </c>
      <c r="D23" s="19">
        <v>38100</v>
      </c>
      <c r="E23" s="19">
        <f>SUMPRODUCT((ISR_MTG_6_5_GEO_1983_LR_GeomFea!$F$2:$F$3000=LowerGeomorphReachTables!$C23)*(ISR_MTG_6_5_GEO_1983_LR_GeomFea!$C$2:$C$3000=LowerGeomorphReachTables!E$1)*(ISR_MTG_6_5_GEO_1983_LR_GeomFea!$A$2:$A$3000)*(ISR_MTG_6_5_GEO_1983_LR_GeomFea!$B$2:$B$3000="YES"))/1000</f>
        <v>73434.394164391575</v>
      </c>
      <c r="F23" s="19">
        <f>SUMPRODUCT((ISR_MTG_6_5_GEO_1983_LR_GeomFea!$F$2:$F$3000=LowerGeomorphReachTables!$C23)*(ISR_MTG_6_5_GEO_1983_LR_GeomFea!$C$2:$C$3000=LowerGeomorphReachTables!F$1)*(ISR_MTG_6_5_GEO_1983_LR_GeomFea!$A$2:$A$3000)*(ISR_MTG_6_5_GEO_1983_LR_GeomFea!$B$2:$B$3000="YES"))/1000</f>
        <v>22857.602367987165</v>
      </c>
      <c r="G23" s="19">
        <f>SUMPRODUCT((ISR_MTG_6_5_GEO_1983_LR_GeomFea!$F$2:$F$3000=LowerGeomorphReachTables!$C23)*(ISR_MTG_6_5_GEO_1983_LR_GeomFea!$C$2:$C$3000=LowerGeomorphReachTables!G$1)*(ISR_MTG_6_5_GEO_1983_LR_GeomFea!$A$2:$A$3000)*(ISR_MTG_6_5_GEO_1983_LR_GeomFea!$B$2:$B$3000="YES"))/1000</f>
        <v>163389.15882405092</v>
      </c>
      <c r="H23" s="19">
        <f>SUMPRODUCT((ISR_MTG_6_5_GEO_1983_LR_GeomFea!$F$2:$F$3000=LowerGeomorphReachTables!$C23)*(ISR_MTG_6_5_GEO_1983_LR_GeomFea!$C$2:$C$3000=LowerGeomorphReachTables!H$1)*(ISR_MTG_6_5_GEO_1983_LR_GeomFea!$A$2:$A$3000)*(ISR_MTG_6_5_GEO_1983_LR_GeomFea!$B$2:$B$3000="YES"))/1000</f>
        <v>77.144434490999998</v>
      </c>
      <c r="I23" s="19">
        <f>SUMPRODUCT((ISR_MTG_6_5_GEO_1983_LR_GeomFea!$F$2:$F$3000=LowerGeomorphReachTables!$C23)*(ISR_MTG_6_5_GEO_1983_LR_GeomFea!$C$2:$C$3000=LowerGeomorphReachTables!I$1)*(ISR_MTG_6_5_GEO_1983_LR_GeomFea!$A$2:$A$3000)*(ISR_MTG_6_5_GEO_1983_LR_GeomFea!$B$2:$B$3000="YES"))/1000</f>
        <v>32780.954868986199</v>
      </c>
      <c r="J23" s="19">
        <f>SUMPRODUCT((ISR_MTG_6_5_GEO_1983_LR_GeomFea!$F$2:$F$3000=LowerGeomorphReachTables!$C23)*(ISR_MTG_6_5_GEO_1983_LR_GeomFea!$C$2:$C$3000=LowerGeomorphReachTables!J$1)*(ISR_MTG_6_5_GEO_1983_LR_GeomFea!$A$2:$A$3000)*(ISR_MTG_6_5_GEO_1983_LR_GeomFea!$B$2:$B$3000="YES"))/1000</f>
        <v>16328.133870449739</v>
      </c>
      <c r="K23" s="19">
        <f>SUMPRODUCT((ISR_MTG_6_5_GEO_1983_LR_GeomFea!$F$2:$F$3000=LowerGeomorphReachTables!$C23)*(ISR_MTG_6_5_GEO_1983_LR_GeomFea!$C$2:$C$3000=LowerGeomorphReachTables!K$1)*(ISR_MTG_6_5_GEO_1983_LR_GeomFea!$A$2:$A$3000)*(ISR_MTG_6_5_GEO_1983_LR_GeomFea!$B$2:$B$3000="YES"))/1000</f>
        <v>44541.057063552289</v>
      </c>
      <c r="L23" s="19">
        <f>SUMPRODUCT((ISR_MTG_6_5_GEO_1983_LR_GeomFea!$F$2:$F$3000=LowerGeomorphReachTables!$C23)*(ISR_MTG_6_5_GEO_1983_LR_GeomFea!$C$2:$C$3000=LowerGeomorphReachTables!L$1)*(ISR_MTG_6_5_GEO_1983_LR_GeomFea!$A$2:$A$3000)*(ISR_MTG_6_5_GEO_1983_LR_GeomFea!$B$2:$B$3000="YES"))/1000</f>
        <v>7792.5133675189991</v>
      </c>
      <c r="M23" s="19">
        <f>SUMPRODUCT((ISR_MTG_6_5_GEO_1983_LR_GeomFea!$F$2:$F$3000=LowerGeomorphReachTables!$C23)*(ISR_MTG_6_5_GEO_1983_LR_GeomFea!$C$2:$C$3000=LowerGeomorphReachTables!M$1)*(ISR_MTG_6_5_GEO_1983_LR_GeomFea!$A$2:$A$3000)*(ISR_MTG_6_5_GEO_1983_LR_GeomFea!$B$2:$B$3000="YES"))/1000</f>
        <v>0</v>
      </c>
      <c r="N23" s="19">
        <f>SUMPRODUCT((ISR_MTG_6_5_GEO_1983_LR_GeomFea!$F$2:$F$3000=LowerGeomorphReachTables!$C23)*(ISR_MTG_6_5_GEO_1983_LR_GeomFea!$C$2:$C$3000=LowerGeomorphReachTables!N$1)*(ISR_MTG_6_5_GEO_1983_LR_GeomFea!$A$2:$A$3000)*(ISR_MTG_6_5_GEO_1983_LR_GeomFea!$B$2:$B$3000="YES"))/1000</f>
        <v>5579.4133290415002</v>
      </c>
      <c r="O23" s="19">
        <f>SUMPRODUCT((ISR_MTG_6_5_GEO_1983_LR_GeomFea!$F$2:$F$3000=LowerGeomorphReachTables!$C23)*(ISR_MTG_6_5_GEO_1983_LR_GeomFea!$C$2:$C$3000=LowerGeomorphReachTables!O$1)*(ISR_MTG_6_5_GEO_1983_LR_GeomFea!$A$2:$A$3000)*(ISR_MTG_6_5_GEO_1983_LR_GeomFea!$B$2:$B$3000="YES"))/1000</f>
        <v>615.04073660008999</v>
      </c>
      <c r="P23" s="19">
        <f>SUMPRODUCT((ISR_MTG_6_5_GEO_1983_LR_GeomFea!$F$2:$F$3000=LowerGeomorphReachTables!$C23)*(ISR_MTG_6_5_GEO_1983_LR_GeomFea!$C$2:$C$3000=LowerGeomorphReachTables!P$1)*(ISR_MTG_6_5_GEO_1983_LR_GeomFea!$A$2:$A$3000)*(ISR_MTG_6_5_GEO_1983_LR_GeomFea!$B$2:$B$3000="YES"))/1000</f>
        <v>1190.1961562419999</v>
      </c>
      <c r="Q23" s="19">
        <f>SUMPRODUCT((ISR_MTG_6_5_GEO_1983_LR_GeomFea!$F$2:$F$3000=LowerGeomorphReachTables!$C23)*(ISR_MTG_6_5_GEO_1983_LR_GeomFea!$C$2:$C$3000=LowerGeomorphReachTables!Q$1)*(ISR_MTG_6_5_GEO_1983_LR_GeomFea!$A$2:$A$3000)*(ISR_MTG_6_5_GEO_1983_LR_GeomFea!$B$2:$B$3000="YES"))/1000</f>
        <v>634.2675859423</v>
      </c>
      <c r="R23" s="19">
        <f>SUMPRODUCT((ISR_MTG_6_5_GEO_1983_LR_GeomFea!$F$2:$F$3000=LowerGeomorphReachTables!$C23)*(ISR_MTG_6_5_GEO_1983_LR_GeomFea!$C$2:$C$3000=LowerGeomorphReachTables!R$1)*(ISR_MTG_6_5_GEO_1983_LR_GeomFea!$A$2:$A$3000)*(ISR_MTG_6_5_GEO_1983_LR_GeomFea!$B$2:$B$3000="YES"))/1000</f>
        <v>0</v>
      </c>
      <c r="S23" s="19">
        <f>SUMPRODUCT((ISR_MTG_6_5_GEO_1983_LR_GeomFea!$F$2:$F$3000=LowerGeomorphReachTables!$C23)*(ISR_MTG_6_5_GEO_1983_LR_GeomFea!$C$2:$C$3000=LowerGeomorphReachTables!S$1)*(ISR_MTG_6_5_GEO_1983_LR_GeomFea!$A$2:$A$3000)*(ISR_MTG_6_5_GEO_1983_LR_GeomFea!$B$2:$B$3000="YES"))/1000</f>
        <v>277.07638297797007</v>
      </c>
      <c r="T23" s="19">
        <f>SUMPRODUCT((ISR_MTG_6_5_GEO_1983_LR_GeomFea!$F$2:$F$3000=LowerGeomorphReachTables!$C23)*(ISR_MTG_6_5_GEO_1983_LR_GeomFea!$C$2:$C$3000=LowerGeomorphReachTables!T$1)*(ISR_MTG_6_5_GEO_1983_LR_GeomFea!$A$2:$A$3000)*(ISR_MTG_6_5_GEO_1983_LR_GeomFea!$B$2:$B$3000="YES"))/1000</f>
        <v>215358.18054905877</v>
      </c>
      <c r="U23" s="19">
        <f>SUMPRODUCT((ISR_MTG_6_5_GEO_1983_LR_GeomFea!$F$2:$F$3000=LowerGeomorphReachTables!$C23)*(ISR_MTG_6_5_GEO_1983_LR_GeomFea!$A$2:$A$3000)*(ISR_MTG_6_5_GEO_1983_LR_GeomFea!$B$2:$B$3000="NO"))/1000</f>
        <v>75769.935823782231</v>
      </c>
      <c r="V23" s="19">
        <f t="shared" ref="V23:V29" si="2">SUM(E23:U23)</f>
        <v>660625.0695250727</v>
      </c>
      <c r="Z23" s="20" t="s">
        <v>39</v>
      </c>
      <c r="AA23" s="21"/>
      <c r="AB23" s="22"/>
      <c r="AC23" s="23"/>
    </row>
    <row r="24" spans="2:29" ht="15" customHeight="1" x14ac:dyDescent="0.3">
      <c r="C24" s="20" t="s">
        <v>40</v>
      </c>
      <c r="D24" s="24" t="s">
        <v>94</v>
      </c>
      <c r="E24" s="19">
        <f>SUMPRODUCT((ISR_MTG_6_5_GEO_1983_LR_GeomFea!$F$2:$F$3000=LowerGeomorphReachTables!$C24)*(ISR_MTG_6_5_GEO_1983_LR_GeomFea!$C$2:$C$3000=LowerGeomorphReachTables!E$1)*(ISR_MTG_6_5_GEO_1983_LR_GeomFea!$A$2:$A$3000)*(ISR_MTG_6_5_GEO_1983_LR_GeomFea!$B$2:$B$3000="YES"))/1000</f>
        <v>132877.91273800001</v>
      </c>
      <c r="F24" s="19">
        <f>SUMPRODUCT((ISR_MTG_6_5_GEO_1983_LR_GeomFea!$F$2:$F$3000=LowerGeomorphReachTables!$C24)*(ISR_MTG_6_5_GEO_1983_LR_GeomFea!$C$2:$C$3000=LowerGeomorphReachTables!F$1)*(ISR_MTG_6_5_GEO_1983_LR_GeomFea!$A$2:$A$3000)*(ISR_MTG_6_5_GEO_1983_LR_GeomFea!$B$2:$B$3000="YES"))/1000</f>
        <v>79412.443344762694</v>
      </c>
      <c r="G24" s="19">
        <f>SUMPRODUCT((ISR_MTG_6_5_GEO_1983_LR_GeomFea!$F$2:$F$3000=LowerGeomorphReachTables!$C24)*(ISR_MTG_6_5_GEO_1983_LR_GeomFea!$C$2:$C$3000=LowerGeomorphReachTables!G$1)*(ISR_MTG_6_5_GEO_1983_LR_GeomFea!$A$2:$A$3000)*(ISR_MTG_6_5_GEO_1983_LR_GeomFea!$B$2:$B$3000="YES"))/1000</f>
        <v>216330.65553105669</v>
      </c>
      <c r="H24" s="19">
        <f>SUMPRODUCT((ISR_MTG_6_5_GEO_1983_LR_GeomFea!$F$2:$F$3000=LowerGeomorphReachTables!$C24)*(ISR_MTG_6_5_GEO_1983_LR_GeomFea!$C$2:$C$3000=LowerGeomorphReachTables!H$1)*(ISR_MTG_6_5_GEO_1983_LR_GeomFea!$A$2:$A$3000)*(ISR_MTG_6_5_GEO_1983_LR_GeomFea!$B$2:$B$3000="YES"))/1000</f>
        <v>552.83399807967999</v>
      </c>
      <c r="I24" s="19">
        <f>SUMPRODUCT((ISR_MTG_6_5_GEO_1983_LR_GeomFea!$F$2:$F$3000=LowerGeomorphReachTables!$C24)*(ISR_MTG_6_5_GEO_1983_LR_GeomFea!$C$2:$C$3000=LowerGeomorphReachTables!I$1)*(ISR_MTG_6_5_GEO_1983_LR_GeomFea!$A$2:$A$3000)*(ISR_MTG_6_5_GEO_1983_LR_GeomFea!$B$2:$B$3000="YES"))/1000</f>
        <v>178349.34501437008</v>
      </c>
      <c r="J24" s="19">
        <f>SUMPRODUCT((ISR_MTG_6_5_GEO_1983_LR_GeomFea!$F$2:$F$3000=LowerGeomorphReachTables!$C24)*(ISR_MTG_6_5_GEO_1983_LR_GeomFea!$C$2:$C$3000=LowerGeomorphReachTables!J$1)*(ISR_MTG_6_5_GEO_1983_LR_GeomFea!$A$2:$A$3000)*(ISR_MTG_6_5_GEO_1983_LR_GeomFea!$B$2:$B$3000="YES"))/1000</f>
        <v>30915.461200402584</v>
      </c>
      <c r="K24" s="19">
        <f>SUMPRODUCT((ISR_MTG_6_5_GEO_1983_LR_GeomFea!$F$2:$F$3000=LowerGeomorphReachTables!$C24)*(ISR_MTG_6_5_GEO_1983_LR_GeomFea!$C$2:$C$3000=LowerGeomorphReachTables!K$1)*(ISR_MTG_6_5_GEO_1983_LR_GeomFea!$A$2:$A$3000)*(ISR_MTG_6_5_GEO_1983_LR_GeomFea!$B$2:$B$3000="YES"))/1000</f>
        <v>11329.499638466401</v>
      </c>
      <c r="L24" s="19">
        <f>SUMPRODUCT((ISR_MTG_6_5_GEO_1983_LR_GeomFea!$F$2:$F$3000=LowerGeomorphReachTables!$C24)*(ISR_MTG_6_5_GEO_1983_LR_GeomFea!$C$2:$C$3000=LowerGeomorphReachTables!L$1)*(ISR_MTG_6_5_GEO_1983_LR_GeomFea!$A$2:$A$3000)*(ISR_MTG_6_5_GEO_1983_LR_GeomFea!$B$2:$B$3000="YES"))/1000</f>
        <v>4780.0497472446596</v>
      </c>
      <c r="M24" s="19">
        <f>SUMPRODUCT((ISR_MTG_6_5_GEO_1983_LR_GeomFea!$F$2:$F$3000=LowerGeomorphReachTables!$C24)*(ISR_MTG_6_5_GEO_1983_LR_GeomFea!$C$2:$C$3000=LowerGeomorphReachTables!M$1)*(ISR_MTG_6_5_GEO_1983_LR_GeomFea!$A$2:$A$3000)*(ISR_MTG_6_5_GEO_1983_LR_GeomFea!$B$2:$B$3000="YES"))/1000</f>
        <v>0</v>
      </c>
      <c r="N24" s="19">
        <f>SUMPRODUCT((ISR_MTG_6_5_GEO_1983_LR_GeomFea!$F$2:$F$3000=LowerGeomorphReachTables!$C24)*(ISR_MTG_6_5_GEO_1983_LR_GeomFea!$C$2:$C$3000=LowerGeomorphReachTables!N$1)*(ISR_MTG_6_5_GEO_1983_LR_GeomFea!$A$2:$A$3000)*(ISR_MTG_6_5_GEO_1983_LR_GeomFea!$B$2:$B$3000="YES"))/1000</f>
        <v>1287.9316934650001</v>
      </c>
      <c r="O24" s="19">
        <f>SUMPRODUCT((ISR_MTG_6_5_GEO_1983_LR_GeomFea!$F$2:$F$3000=LowerGeomorphReachTables!$C24)*(ISR_MTG_6_5_GEO_1983_LR_GeomFea!$C$2:$C$3000=LowerGeomorphReachTables!O$1)*(ISR_MTG_6_5_GEO_1983_LR_GeomFea!$A$2:$A$3000)*(ISR_MTG_6_5_GEO_1983_LR_GeomFea!$B$2:$B$3000="YES"))/1000</f>
        <v>751.9193023716</v>
      </c>
      <c r="P24" s="19">
        <f>SUMPRODUCT((ISR_MTG_6_5_GEO_1983_LR_GeomFea!$F$2:$F$3000=LowerGeomorphReachTables!$C24)*(ISR_MTG_6_5_GEO_1983_LR_GeomFea!$C$2:$C$3000=LowerGeomorphReachTables!P$1)*(ISR_MTG_6_5_GEO_1983_LR_GeomFea!$A$2:$A$3000)*(ISR_MTG_6_5_GEO_1983_LR_GeomFea!$B$2:$B$3000="YES"))/1000</f>
        <v>1158.74028828787</v>
      </c>
      <c r="Q24" s="19">
        <f>SUMPRODUCT((ISR_MTG_6_5_GEO_1983_LR_GeomFea!$F$2:$F$3000=LowerGeomorphReachTables!$C24)*(ISR_MTG_6_5_GEO_1983_LR_GeomFea!$C$2:$C$3000=LowerGeomorphReachTables!Q$1)*(ISR_MTG_6_5_GEO_1983_LR_GeomFea!$A$2:$A$3000)*(ISR_MTG_6_5_GEO_1983_LR_GeomFea!$B$2:$B$3000="YES"))/1000</f>
        <v>1174.0663892031</v>
      </c>
      <c r="R24" s="19">
        <f>SUMPRODUCT((ISR_MTG_6_5_GEO_1983_LR_GeomFea!$F$2:$F$3000=LowerGeomorphReachTables!$C24)*(ISR_MTG_6_5_GEO_1983_LR_GeomFea!$C$2:$C$3000=LowerGeomorphReachTables!R$1)*(ISR_MTG_6_5_GEO_1983_LR_GeomFea!$A$2:$A$3000)*(ISR_MTG_6_5_GEO_1983_LR_GeomFea!$B$2:$B$3000="YES"))/1000</f>
        <v>373.20103882800004</v>
      </c>
      <c r="S24" s="19">
        <f>SUMPRODUCT((ISR_MTG_6_5_GEO_1983_LR_GeomFea!$F$2:$F$3000=LowerGeomorphReachTables!$C24)*(ISR_MTG_6_5_GEO_1983_LR_GeomFea!$C$2:$C$3000=LowerGeomorphReachTables!S$1)*(ISR_MTG_6_5_GEO_1983_LR_GeomFea!$A$2:$A$3000)*(ISR_MTG_6_5_GEO_1983_LR_GeomFea!$B$2:$B$3000="YES"))/1000</f>
        <v>712.4527277809799</v>
      </c>
      <c r="T24" s="19">
        <f>SUMPRODUCT((ISR_MTG_6_5_GEO_1983_LR_GeomFea!$F$2:$F$3000=LowerGeomorphReachTables!$C24)*(ISR_MTG_6_5_GEO_1983_LR_GeomFea!$C$2:$C$3000=LowerGeomorphReachTables!T$1)*(ISR_MTG_6_5_GEO_1983_LR_GeomFea!$A$2:$A$3000)*(ISR_MTG_6_5_GEO_1983_LR_GeomFea!$B$2:$B$3000="YES"))/1000</f>
        <v>180396.07351181636</v>
      </c>
      <c r="U24" s="19">
        <f>SUMPRODUCT((ISR_MTG_6_5_GEO_1983_LR_GeomFea!$F$2:$F$3000=LowerGeomorphReachTables!$C24)*(ISR_MTG_6_5_GEO_1983_LR_GeomFea!$A$2:$A$3000)*(ISR_MTG_6_5_GEO_1983_LR_GeomFea!$B$2:$B$3000="NO"))/1000</f>
        <v>129001.14944935823</v>
      </c>
      <c r="V24" s="19">
        <f t="shared" si="2"/>
        <v>969403.73561349395</v>
      </c>
      <c r="Z24" s="20" t="s">
        <v>40</v>
      </c>
      <c r="AA24" s="21"/>
      <c r="AB24" s="22"/>
      <c r="AC24" s="23"/>
    </row>
    <row r="25" spans="2:29" ht="15" customHeight="1" x14ac:dyDescent="0.3">
      <c r="C25" s="20" t="s">
        <v>41</v>
      </c>
      <c r="D25" s="19">
        <v>46900</v>
      </c>
      <c r="E25" s="19">
        <f>SUMPRODUCT((ISR_MTG_6_5_GEO_1983_LR_GeomFea!$F$2:$F$3000=LowerGeomorphReachTables!$C25)*(ISR_MTG_6_5_GEO_1983_LR_GeomFea!$C$2:$C$3000=LowerGeomorphReachTables!E$1)*(ISR_MTG_6_5_GEO_1983_LR_GeomFea!$A$2:$A$3000)*(ISR_MTG_6_5_GEO_1983_LR_GeomFea!$B$2:$B$3000="YES"))/1000</f>
        <v>112019.26439900001</v>
      </c>
      <c r="F25" s="19">
        <f>SUMPRODUCT((ISR_MTG_6_5_GEO_1983_LR_GeomFea!$F$2:$F$3000=LowerGeomorphReachTables!$C25)*(ISR_MTG_6_5_GEO_1983_LR_GeomFea!$C$2:$C$3000=LowerGeomorphReachTables!F$1)*(ISR_MTG_6_5_GEO_1983_LR_GeomFea!$A$2:$A$3000)*(ISR_MTG_6_5_GEO_1983_LR_GeomFea!$B$2:$B$3000="YES"))/1000</f>
        <v>120576.67547429784</v>
      </c>
      <c r="G25" s="19">
        <f>SUMPRODUCT((ISR_MTG_6_5_GEO_1983_LR_GeomFea!$F$2:$F$3000=LowerGeomorphReachTables!$C25)*(ISR_MTG_6_5_GEO_1983_LR_GeomFea!$C$2:$C$3000=LowerGeomorphReachTables!G$1)*(ISR_MTG_6_5_GEO_1983_LR_GeomFea!$A$2:$A$3000)*(ISR_MTG_6_5_GEO_1983_LR_GeomFea!$B$2:$B$3000="YES"))/1000</f>
        <v>247828.32108340479</v>
      </c>
      <c r="H25" s="19">
        <f>SUMPRODUCT((ISR_MTG_6_5_GEO_1983_LR_GeomFea!$F$2:$F$3000=LowerGeomorphReachTables!$C25)*(ISR_MTG_6_5_GEO_1983_LR_GeomFea!$C$2:$C$3000=LowerGeomorphReachTables!H$1)*(ISR_MTG_6_5_GEO_1983_LR_GeomFea!$A$2:$A$3000)*(ISR_MTG_6_5_GEO_1983_LR_GeomFea!$B$2:$B$3000="YES"))/1000</f>
        <v>0</v>
      </c>
      <c r="I25" s="19">
        <f>SUMPRODUCT((ISR_MTG_6_5_GEO_1983_LR_GeomFea!$F$2:$F$3000=LowerGeomorphReachTables!$C25)*(ISR_MTG_6_5_GEO_1983_LR_GeomFea!$C$2:$C$3000=LowerGeomorphReachTables!I$1)*(ISR_MTG_6_5_GEO_1983_LR_GeomFea!$A$2:$A$3000)*(ISR_MTG_6_5_GEO_1983_LR_GeomFea!$B$2:$B$3000="YES"))/1000</f>
        <v>489844.69052239851</v>
      </c>
      <c r="J25" s="19">
        <f>SUMPRODUCT((ISR_MTG_6_5_GEO_1983_LR_GeomFea!$F$2:$F$3000=LowerGeomorphReachTables!$C25)*(ISR_MTG_6_5_GEO_1983_LR_GeomFea!$C$2:$C$3000=LowerGeomorphReachTables!J$1)*(ISR_MTG_6_5_GEO_1983_LR_GeomFea!$A$2:$A$3000)*(ISR_MTG_6_5_GEO_1983_LR_GeomFea!$B$2:$B$3000="YES"))/1000</f>
        <v>35296.966493724176</v>
      </c>
      <c r="K25" s="19">
        <f>SUMPRODUCT((ISR_MTG_6_5_GEO_1983_LR_GeomFea!$F$2:$F$3000=LowerGeomorphReachTables!$C25)*(ISR_MTG_6_5_GEO_1983_LR_GeomFea!$C$2:$C$3000=LowerGeomorphReachTables!K$1)*(ISR_MTG_6_5_GEO_1983_LR_GeomFea!$A$2:$A$3000)*(ISR_MTG_6_5_GEO_1983_LR_GeomFea!$B$2:$B$3000="YES"))/1000</f>
        <v>65728.258607419106</v>
      </c>
      <c r="L25" s="19">
        <f>SUMPRODUCT((ISR_MTG_6_5_GEO_1983_LR_GeomFea!$F$2:$F$3000=LowerGeomorphReachTables!$C25)*(ISR_MTG_6_5_GEO_1983_LR_GeomFea!$C$2:$C$3000=LowerGeomorphReachTables!L$1)*(ISR_MTG_6_5_GEO_1983_LR_GeomFea!$A$2:$A$3000)*(ISR_MTG_6_5_GEO_1983_LR_GeomFea!$B$2:$B$3000="YES"))/1000</f>
        <v>320.51433098999996</v>
      </c>
      <c r="M25" s="19">
        <f>SUMPRODUCT((ISR_MTG_6_5_GEO_1983_LR_GeomFea!$F$2:$F$3000=LowerGeomorphReachTables!$C25)*(ISR_MTG_6_5_GEO_1983_LR_GeomFea!$C$2:$C$3000=LowerGeomorphReachTables!M$1)*(ISR_MTG_6_5_GEO_1983_LR_GeomFea!$A$2:$A$3000)*(ISR_MTG_6_5_GEO_1983_LR_GeomFea!$B$2:$B$3000="YES"))/1000</f>
        <v>0</v>
      </c>
      <c r="N25" s="19">
        <f>SUMPRODUCT((ISR_MTG_6_5_GEO_1983_LR_GeomFea!$F$2:$F$3000=LowerGeomorphReachTables!$C25)*(ISR_MTG_6_5_GEO_1983_LR_GeomFea!$C$2:$C$3000=LowerGeomorphReachTables!N$1)*(ISR_MTG_6_5_GEO_1983_LR_GeomFea!$A$2:$A$3000)*(ISR_MTG_6_5_GEO_1983_LR_GeomFea!$B$2:$B$3000="YES"))/1000</f>
        <v>3253.2358439000004</v>
      </c>
      <c r="O25" s="19">
        <f>SUMPRODUCT((ISR_MTG_6_5_GEO_1983_LR_GeomFea!$F$2:$F$3000=LowerGeomorphReachTables!$C25)*(ISR_MTG_6_5_GEO_1983_LR_GeomFea!$C$2:$C$3000=LowerGeomorphReachTables!O$1)*(ISR_MTG_6_5_GEO_1983_LR_GeomFea!$A$2:$A$3000)*(ISR_MTG_6_5_GEO_1983_LR_GeomFea!$B$2:$B$3000="YES"))/1000</f>
        <v>2631.2137201293999</v>
      </c>
      <c r="P25" s="19">
        <f>SUMPRODUCT((ISR_MTG_6_5_GEO_1983_LR_GeomFea!$F$2:$F$3000=LowerGeomorphReachTables!$C25)*(ISR_MTG_6_5_GEO_1983_LR_GeomFea!$C$2:$C$3000=LowerGeomorphReachTables!P$1)*(ISR_MTG_6_5_GEO_1983_LR_GeomFea!$A$2:$A$3000)*(ISR_MTG_6_5_GEO_1983_LR_GeomFea!$B$2:$B$3000="YES"))/1000</f>
        <v>679.52953870549993</v>
      </c>
      <c r="Q25" s="19">
        <f>SUMPRODUCT((ISR_MTG_6_5_GEO_1983_LR_GeomFea!$F$2:$F$3000=LowerGeomorphReachTables!$C25)*(ISR_MTG_6_5_GEO_1983_LR_GeomFea!$C$2:$C$3000=LowerGeomorphReachTables!Q$1)*(ISR_MTG_6_5_GEO_1983_LR_GeomFea!$A$2:$A$3000)*(ISR_MTG_6_5_GEO_1983_LR_GeomFea!$B$2:$B$3000="YES"))/1000</f>
        <v>13170.798115235501</v>
      </c>
      <c r="R25" s="19">
        <f>SUMPRODUCT((ISR_MTG_6_5_GEO_1983_LR_GeomFea!$F$2:$F$3000=LowerGeomorphReachTables!$C25)*(ISR_MTG_6_5_GEO_1983_LR_GeomFea!$C$2:$C$3000=LowerGeomorphReachTables!R$1)*(ISR_MTG_6_5_GEO_1983_LR_GeomFea!$A$2:$A$3000)*(ISR_MTG_6_5_GEO_1983_LR_GeomFea!$B$2:$B$3000="YES"))/1000</f>
        <v>0</v>
      </c>
      <c r="S25" s="19">
        <f>SUMPRODUCT((ISR_MTG_6_5_GEO_1983_LR_GeomFea!$F$2:$F$3000=LowerGeomorphReachTables!$C25)*(ISR_MTG_6_5_GEO_1983_LR_GeomFea!$C$2:$C$3000=LowerGeomorphReachTables!S$1)*(ISR_MTG_6_5_GEO_1983_LR_GeomFea!$A$2:$A$3000)*(ISR_MTG_6_5_GEO_1983_LR_GeomFea!$B$2:$B$3000="YES"))/1000</f>
        <v>2981.0806762372999</v>
      </c>
      <c r="T25" s="19">
        <f>SUMPRODUCT((ISR_MTG_6_5_GEO_1983_LR_GeomFea!$F$2:$F$3000=LowerGeomorphReachTables!$C25)*(ISR_MTG_6_5_GEO_1983_LR_GeomFea!$C$2:$C$3000=LowerGeomorphReachTables!T$1)*(ISR_MTG_6_5_GEO_1983_LR_GeomFea!$A$2:$A$3000)*(ISR_MTG_6_5_GEO_1983_LR_GeomFea!$B$2:$B$3000="YES"))/1000</f>
        <v>637191.32788821042</v>
      </c>
      <c r="U25" s="19">
        <f>SUMPRODUCT((ISR_MTG_6_5_GEO_1983_LR_GeomFea!$F$2:$F$3000=LowerGeomorphReachTables!$C25)*(ISR_MTG_6_5_GEO_1983_LR_GeomFea!$A$2:$A$3000)*(ISR_MTG_6_5_GEO_1983_LR_GeomFea!$B$2:$B$3000="NO"))/1000</f>
        <v>161399.05668325452</v>
      </c>
      <c r="V25" s="19">
        <f t="shared" si="2"/>
        <v>1892920.9333769069</v>
      </c>
      <c r="Z25" s="20" t="s">
        <v>41</v>
      </c>
      <c r="AA25" s="21"/>
      <c r="AB25" s="22"/>
      <c r="AC25" s="23"/>
    </row>
    <row r="26" spans="2:29" ht="15" customHeight="1" x14ac:dyDescent="0.3">
      <c r="C26" s="20" t="s">
        <v>42</v>
      </c>
      <c r="D26" s="19">
        <v>46900</v>
      </c>
      <c r="E26" s="19">
        <f>SUMPRODUCT((ISR_MTG_6_5_GEO_1983_LR_GeomFea!$F$2:$F$3000=LowerGeomorphReachTables!$C26)*(ISR_MTG_6_5_GEO_1983_LR_GeomFea!$C$2:$C$3000=LowerGeomorphReachTables!E$1)*(ISR_MTG_6_5_GEO_1983_LR_GeomFea!$A$2:$A$3000)*(ISR_MTG_6_5_GEO_1983_LR_GeomFea!$B$2:$B$3000="YES"))/1000</f>
        <v>60669.638021899998</v>
      </c>
      <c r="F26" s="19">
        <f>SUMPRODUCT((ISR_MTG_6_5_GEO_1983_LR_GeomFea!$F$2:$F$3000=LowerGeomorphReachTables!$C26)*(ISR_MTG_6_5_GEO_1983_LR_GeomFea!$C$2:$C$3000=LowerGeomorphReachTables!F$1)*(ISR_MTG_6_5_GEO_1983_LR_GeomFea!$A$2:$A$3000)*(ISR_MTG_6_5_GEO_1983_LR_GeomFea!$B$2:$B$3000="YES"))/1000</f>
        <v>65136.294459722994</v>
      </c>
      <c r="G26" s="19">
        <f>SUMPRODUCT((ISR_MTG_6_5_GEO_1983_LR_GeomFea!$F$2:$F$3000=LowerGeomorphReachTables!$C26)*(ISR_MTG_6_5_GEO_1983_LR_GeomFea!$C$2:$C$3000=LowerGeomorphReachTables!G$1)*(ISR_MTG_6_5_GEO_1983_LR_GeomFea!$A$2:$A$3000)*(ISR_MTG_6_5_GEO_1983_LR_GeomFea!$B$2:$B$3000="YES"))/1000</f>
        <v>45564.130130549995</v>
      </c>
      <c r="H26" s="19">
        <f>SUMPRODUCT((ISR_MTG_6_5_GEO_1983_LR_GeomFea!$F$2:$F$3000=LowerGeomorphReachTables!$C26)*(ISR_MTG_6_5_GEO_1983_LR_GeomFea!$C$2:$C$3000=LowerGeomorphReachTables!H$1)*(ISR_MTG_6_5_GEO_1983_LR_GeomFea!$A$2:$A$3000)*(ISR_MTG_6_5_GEO_1983_LR_GeomFea!$B$2:$B$3000="YES"))/1000</f>
        <v>0</v>
      </c>
      <c r="I26" s="19">
        <f>SUMPRODUCT((ISR_MTG_6_5_GEO_1983_LR_GeomFea!$F$2:$F$3000=LowerGeomorphReachTables!$C26)*(ISR_MTG_6_5_GEO_1983_LR_GeomFea!$C$2:$C$3000=LowerGeomorphReachTables!I$1)*(ISR_MTG_6_5_GEO_1983_LR_GeomFea!$A$2:$A$3000)*(ISR_MTG_6_5_GEO_1983_LR_GeomFea!$B$2:$B$3000="YES"))/1000</f>
        <v>109561.76498657968</v>
      </c>
      <c r="J26" s="19">
        <f>SUMPRODUCT((ISR_MTG_6_5_GEO_1983_LR_GeomFea!$F$2:$F$3000=LowerGeomorphReachTables!$C26)*(ISR_MTG_6_5_GEO_1983_LR_GeomFea!$C$2:$C$3000=LowerGeomorphReachTables!J$1)*(ISR_MTG_6_5_GEO_1983_LR_GeomFea!$A$2:$A$3000)*(ISR_MTG_6_5_GEO_1983_LR_GeomFea!$B$2:$B$3000="YES"))/1000</f>
        <v>9730.5215682919988</v>
      </c>
      <c r="K26" s="19">
        <f>SUMPRODUCT((ISR_MTG_6_5_GEO_1983_LR_GeomFea!$F$2:$F$3000=LowerGeomorphReachTables!$C26)*(ISR_MTG_6_5_GEO_1983_LR_GeomFea!$C$2:$C$3000=LowerGeomorphReachTables!K$1)*(ISR_MTG_6_5_GEO_1983_LR_GeomFea!$A$2:$A$3000)*(ISR_MTG_6_5_GEO_1983_LR_GeomFea!$B$2:$B$3000="YES"))/1000</f>
        <v>226207.34314066701</v>
      </c>
      <c r="L26" s="19">
        <f>SUMPRODUCT((ISR_MTG_6_5_GEO_1983_LR_GeomFea!$F$2:$F$3000=LowerGeomorphReachTables!$C26)*(ISR_MTG_6_5_GEO_1983_LR_GeomFea!$C$2:$C$3000=LowerGeomorphReachTables!L$1)*(ISR_MTG_6_5_GEO_1983_LR_GeomFea!$A$2:$A$3000)*(ISR_MTG_6_5_GEO_1983_LR_GeomFea!$B$2:$B$3000="YES"))/1000</f>
        <v>0</v>
      </c>
      <c r="M26" s="19">
        <f>SUMPRODUCT((ISR_MTG_6_5_GEO_1983_LR_GeomFea!$F$2:$F$3000=LowerGeomorphReachTables!$C26)*(ISR_MTG_6_5_GEO_1983_LR_GeomFea!$C$2:$C$3000=LowerGeomorphReachTables!M$1)*(ISR_MTG_6_5_GEO_1983_LR_GeomFea!$A$2:$A$3000)*(ISR_MTG_6_5_GEO_1983_LR_GeomFea!$B$2:$B$3000="YES"))/1000</f>
        <v>0</v>
      </c>
      <c r="N26" s="19">
        <f>SUMPRODUCT((ISR_MTG_6_5_GEO_1983_LR_GeomFea!$F$2:$F$3000=LowerGeomorphReachTables!$C26)*(ISR_MTG_6_5_GEO_1983_LR_GeomFea!$C$2:$C$3000=LowerGeomorphReachTables!N$1)*(ISR_MTG_6_5_GEO_1983_LR_GeomFea!$A$2:$A$3000)*(ISR_MTG_6_5_GEO_1983_LR_GeomFea!$B$2:$B$3000="YES"))/1000</f>
        <v>8557.3405659149994</v>
      </c>
      <c r="O26" s="19">
        <f>SUMPRODUCT((ISR_MTG_6_5_GEO_1983_LR_GeomFea!$F$2:$F$3000=LowerGeomorphReachTables!$C26)*(ISR_MTG_6_5_GEO_1983_LR_GeomFea!$C$2:$C$3000=LowerGeomorphReachTables!O$1)*(ISR_MTG_6_5_GEO_1983_LR_GeomFea!$A$2:$A$3000)*(ISR_MTG_6_5_GEO_1983_LR_GeomFea!$B$2:$B$3000="YES"))/1000</f>
        <v>481.13859062699999</v>
      </c>
      <c r="P26" s="19">
        <f>SUMPRODUCT((ISR_MTG_6_5_GEO_1983_LR_GeomFea!$F$2:$F$3000=LowerGeomorphReachTables!$C26)*(ISR_MTG_6_5_GEO_1983_LR_GeomFea!$C$2:$C$3000=LowerGeomorphReachTables!P$1)*(ISR_MTG_6_5_GEO_1983_LR_GeomFea!$A$2:$A$3000)*(ISR_MTG_6_5_GEO_1983_LR_GeomFea!$B$2:$B$3000="YES"))/1000</f>
        <v>0</v>
      </c>
      <c r="Q26" s="19">
        <f>SUMPRODUCT((ISR_MTG_6_5_GEO_1983_LR_GeomFea!$F$2:$F$3000=LowerGeomorphReachTables!$C26)*(ISR_MTG_6_5_GEO_1983_LR_GeomFea!$C$2:$C$3000=LowerGeomorphReachTables!Q$1)*(ISR_MTG_6_5_GEO_1983_LR_GeomFea!$A$2:$A$3000)*(ISR_MTG_6_5_GEO_1983_LR_GeomFea!$B$2:$B$3000="YES"))/1000</f>
        <v>324.84549046420005</v>
      </c>
      <c r="R26" s="19">
        <f>SUMPRODUCT((ISR_MTG_6_5_GEO_1983_LR_GeomFea!$F$2:$F$3000=LowerGeomorphReachTables!$C26)*(ISR_MTG_6_5_GEO_1983_LR_GeomFea!$C$2:$C$3000=LowerGeomorphReachTables!R$1)*(ISR_MTG_6_5_GEO_1983_LR_GeomFea!$A$2:$A$3000)*(ISR_MTG_6_5_GEO_1983_LR_GeomFea!$B$2:$B$3000="YES"))/1000</f>
        <v>0</v>
      </c>
      <c r="S26" s="19">
        <f>SUMPRODUCT((ISR_MTG_6_5_GEO_1983_LR_GeomFea!$F$2:$F$3000=LowerGeomorphReachTables!$C26)*(ISR_MTG_6_5_GEO_1983_LR_GeomFea!$C$2:$C$3000=LowerGeomorphReachTables!S$1)*(ISR_MTG_6_5_GEO_1983_LR_GeomFea!$A$2:$A$3000)*(ISR_MTG_6_5_GEO_1983_LR_GeomFea!$B$2:$B$3000="YES"))/1000</f>
        <v>6297.7668923769497</v>
      </c>
      <c r="T26" s="19">
        <f>SUMPRODUCT((ISR_MTG_6_5_GEO_1983_LR_GeomFea!$F$2:$F$3000=LowerGeomorphReachTables!$C26)*(ISR_MTG_6_5_GEO_1983_LR_GeomFea!$C$2:$C$3000=LowerGeomorphReachTables!T$1)*(ISR_MTG_6_5_GEO_1983_LR_GeomFea!$A$2:$A$3000)*(ISR_MTG_6_5_GEO_1983_LR_GeomFea!$B$2:$B$3000="YES"))/1000</f>
        <v>99854.971599236524</v>
      </c>
      <c r="U26" s="19">
        <f>SUMPRODUCT((ISR_MTG_6_5_GEO_1983_LR_GeomFea!$F$2:$F$3000=LowerGeomorphReachTables!$C26)*(ISR_MTG_6_5_GEO_1983_LR_GeomFea!$A$2:$A$3000)*(ISR_MTG_6_5_GEO_1983_LR_GeomFea!$B$2:$B$3000="NO"))/1000</f>
        <v>87084.78756626141</v>
      </c>
      <c r="V26" s="19">
        <f t="shared" si="2"/>
        <v>719470.54301259271</v>
      </c>
      <c r="Z26" s="20" t="s">
        <v>42</v>
      </c>
      <c r="AA26" s="21"/>
      <c r="AB26" s="22"/>
      <c r="AC26" s="23"/>
    </row>
    <row r="27" spans="2:29" ht="15" customHeight="1" x14ac:dyDescent="0.3">
      <c r="C27" s="20" t="s">
        <v>43</v>
      </c>
      <c r="D27" s="19">
        <v>46900</v>
      </c>
      <c r="E27" s="19">
        <f>SUMPRODUCT((ISR_MTG_6_5_GEO_1983_LR_GeomFea!$F$2:$F$3000=LowerGeomorphReachTables!$C27)*(ISR_MTG_6_5_GEO_1983_LR_GeomFea!$C$2:$C$3000=LowerGeomorphReachTables!E$1)*(ISR_MTG_6_5_GEO_1983_LR_GeomFea!$A$2:$A$3000)*(ISR_MTG_6_5_GEO_1983_LR_GeomFea!$B$2:$B$3000="YES"))/1000</f>
        <v>86975.696185699999</v>
      </c>
      <c r="F27" s="19">
        <f>SUMPRODUCT((ISR_MTG_6_5_GEO_1983_LR_GeomFea!$F$2:$F$3000=LowerGeomorphReachTables!$C27)*(ISR_MTG_6_5_GEO_1983_LR_GeomFea!$C$2:$C$3000=LowerGeomorphReachTables!F$1)*(ISR_MTG_6_5_GEO_1983_LR_GeomFea!$A$2:$A$3000)*(ISR_MTG_6_5_GEO_1983_LR_GeomFea!$B$2:$B$3000="YES"))/1000</f>
        <v>0</v>
      </c>
      <c r="G27" s="19">
        <f>SUMPRODUCT((ISR_MTG_6_5_GEO_1983_LR_GeomFea!$F$2:$F$3000=LowerGeomorphReachTables!$C27)*(ISR_MTG_6_5_GEO_1983_LR_GeomFea!$C$2:$C$3000=LowerGeomorphReachTables!G$1)*(ISR_MTG_6_5_GEO_1983_LR_GeomFea!$A$2:$A$3000)*(ISR_MTG_6_5_GEO_1983_LR_GeomFea!$B$2:$B$3000="YES"))/1000</f>
        <v>61382.446308624996</v>
      </c>
      <c r="H27" s="19">
        <f>SUMPRODUCT((ISR_MTG_6_5_GEO_1983_LR_GeomFea!$F$2:$F$3000=LowerGeomorphReachTables!$C27)*(ISR_MTG_6_5_GEO_1983_LR_GeomFea!$C$2:$C$3000=LowerGeomorphReachTables!H$1)*(ISR_MTG_6_5_GEO_1983_LR_GeomFea!$A$2:$A$3000)*(ISR_MTG_6_5_GEO_1983_LR_GeomFea!$B$2:$B$3000="YES"))/1000</f>
        <v>36952.243452299997</v>
      </c>
      <c r="I27" s="19">
        <f>SUMPRODUCT((ISR_MTG_6_5_GEO_1983_LR_GeomFea!$F$2:$F$3000=LowerGeomorphReachTables!$C27)*(ISR_MTG_6_5_GEO_1983_LR_GeomFea!$C$2:$C$3000=LowerGeomorphReachTables!I$1)*(ISR_MTG_6_5_GEO_1983_LR_GeomFea!$A$2:$A$3000)*(ISR_MTG_6_5_GEO_1983_LR_GeomFea!$B$2:$B$3000="YES"))/1000</f>
        <v>24.713878188100001</v>
      </c>
      <c r="J27" s="19">
        <f>SUMPRODUCT((ISR_MTG_6_5_GEO_1983_LR_GeomFea!$F$2:$F$3000=LowerGeomorphReachTables!$C27)*(ISR_MTG_6_5_GEO_1983_LR_GeomFea!$C$2:$C$3000=LowerGeomorphReachTables!J$1)*(ISR_MTG_6_5_GEO_1983_LR_GeomFea!$A$2:$A$3000)*(ISR_MTG_6_5_GEO_1983_LR_GeomFea!$B$2:$B$3000="YES"))/1000</f>
        <v>6929.702613914601</v>
      </c>
      <c r="K27" s="19">
        <f>SUMPRODUCT((ISR_MTG_6_5_GEO_1983_LR_GeomFea!$F$2:$F$3000=LowerGeomorphReachTables!$C27)*(ISR_MTG_6_5_GEO_1983_LR_GeomFea!$C$2:$C$3000=LowerGeomorphReachTables!K$1)*(ISR_MTG_6_5_GEO_1983_LR_GeomFea!$A$2:$A$3000)*(ISR_MTG_6_5_GEO_1983_LR_GeomFea!$B$2:$B$3000="YES"))/1000</f>
        <v>1483.0015859800001</v>
      </c>
      <c r="L27" s="19">
        <f>SUMPRODUCT((ISR_MTG_6_5_GEO_1983_LR_GeomFea!$F$2:$F$3000=LowerGeomorphReachTables!$C27)*(ISR_MTG_6_5_GEO_1983_LR_GeomFea!$C$2:$C$3000=LowerGeomorphReachTables!L$1)*(ISR_MTG_6_5_GEO_1983_LR_GeomFea!$A$2:$A$3000)*(ISR_MTG_6_5_GEO_1983_LR_GeomFea!$B$2:$B$3000="YES"))/1000</f>
        <v>0</v>
      </c>
      <c r="M27" s="19">
        <f>SUMPRODUCT((ISR_MTG_6_5_GEO_1983_LR_GeomFea!$F$2:$F$3000=LowerGeomorphReachTables!$C27)*(ISR_MTG_6_5_GEO_1983_LR_GeomFea!$C$2:$C$3000=LowerGeomorphReachTables!M$1)*(ISR_MTG_6_5_GEO_1983_LR_GeomFea!$A$2:$A$3000)*(ISR_MTG_6_5_GEO_1983_LR_GeomFea!$B$2:$B$3000="YES"))/1000</f>
        <v>0</v>
      </c>
      <c r="N27" s="19">
        <f>SUMPRODUCT((ISR_MTG_6_5_GEO_1983_LR_GeomFea!$F$2:$F$3000=LowerGeomorphReachTables!$C27)*(ISR_MTG_6_5_GEO_1983_LR_GeomFea!$C$2:$C$3000=LowerGeomorphReachTables!N$1)*(ISR_MTG_6_5_GEO_1983_LR_GeomFea!$A$2:$A$3000)*(ISR_MTG_6_5_GEO_1983_LR_GeomFea!$B$2:$B$3000="YES"))/1000</f>
        <v>852.51363124799991</v>
      </c>
      <c r="O27" s="19">
        <f>SUMPRODUCT((ISR_MTG_6_5_GEO_1983_LR_GeomFea!$F$2:$F$3000=LowerGeomorphReachTables!$C27)*(ISR_MTG_6_5_GEO_1983_LR_GeomFea!$C$2:$C$3000=LowerGeomorphReachTables!O$1)*(ISR_MTG_6_5_GEO_1983_LR_GeomFea!$A$2:$A$3000)*(ISR_MTG_6_5_GEO_1983_LR_GeomFea!$B$2:$B$3000="YES"))/1000</f>
        <v>1508.4762959834998</v>
      </c>
      <c r="P27" s="19">
        <f>SUMPRODUCT((ISR_MTG_6_5_GEO_1983_LR_GeomFea!$F$2:$F$3000=LowerGeomorphReachTables!$C27)*(ISR_MTG_6_5_GEO_1983_LR_GeomFea!$C$2:$C$3000=LowerGeomorphReachTables!P$1)*(ISR_MTG_6_5_GEO_1983_LR_GeomFea!$A$2:$A$3000)*(ISR_MTG_6_5_GEO_1983_LR_GeomFea!$B$2:$B$3000="YES"))/1000</f>
        <v>29.341386901300002</v>
      </c>
      <c r="Q27" s="19">
        <f>SUMPRODUCT((ISR_MTG_6_5_GEO_1983_LR_GeomFea!$F$2:$F$3000=LowerGeomorphReachTables!$C27)*(ISR_MTG_6_5_GEO_1983_LR_GeomFea!$C$2:$C$3000=LowerGeomorphReachTables!Q$1)*(ISR_MTG_6_5_GEO_1983_LR_GeomFea!$A$2:$A$3000)*(ISR_MTG_6_5_GEO_1983_LR_GeomFea!$B$2:$B$3000="YES"))/1000</f>
        <v>3567.1517039719997</v>
      </c>
      <c r="R27" s="19">
        <f>SUMPRODUCT((ISR_MTG_6_5_GEO_1983_LR_GeomFea!$F$2:$F$3000=LowerGeomorphReachTables!$C27)*(ISR_MTG_6_5_GEO_1983_LR_GeomFea!$C$2:$C$3000=LowerGeomorphReachTables!R$1)*(ISR_MTG_6_5_GEO_1983_LR_GeomFea!$A$2:$A$3000)*(ISR_MTG_6_5_GEO_1983_LR_GeomFea!$B$2:$B$3000="YES"))/1000</f>
        <v>0</v>
      </c>
      <c r="S27" s="19">
        <f>SUMPRODUCT((ISR_MTG_6_5_GEO_1983_LR_GeomFea!$F$2:$F$3000=LowerGeomorphReachTables!$C27)*(ISR_MTG_6_5_GEO_1983_LR_GeomFea!$C$2:$C$3000=LowerGeomorphReachTables!S$1)*(ISR_MTG_6_5_GEO_1983_LR_GeomFea!$A$2:$A$3000)*(ISR_MTG_6_5_GEO_1983_LR_GeomFea!$B$2:$B$3000="YES"))/1000</f>
        <v>2895.6315989690602</v>
      </c>
      <c r="T27" s="19">
        <f>SUMPRODUCT((ISR_MTG_6_5_GEO_1983_LR_GeomFea!$F$2:$F$3000=LowerGeomorphReachTables!$C27)*(ISR_MTG_6_5_GEO_1983_LR_GeomFea!$C$2:$C$3000=LowerGeomorphReachTables!T$1)*(ISR_MTG_6_5_GEO_1983_LR_GeomFea!$A$2:$A$3000)*(ISR_MTG_6_5_GEO_1983_LR_GeomFea!$B$2:$B$3000="YES"))/1000</f>
        <v>319298.56122317561</v>
      </c>
      <c r="U27" s="19">
        <f>SUMPRODUCT((ISR_MTG_6_5_GEO_1983_LR_GeomFea!$F$2:$F$3000=LowerGeomorphReachTables!$C27)*(ISR_MTG_6_5_GEO_1983_LR_GeomFea!$A$2:$A$3000)*(ISR_MTG_6_5_GEO_1983_LR_GeomFea!$B$2:$B$3000="NO"))/1000</f>
        <v>31.345120887699998</v>
      </c>
      <c r="V27" s="19">
        <f t="shared" si="2"/>
        <v>521930.82498584484</v>
      </c>
      <c r="Z27" s="20" t="s">
        <v>43</v>
      </c>
      <c r="AA27" s="21"/>
      <c r="AB27" s="22"/>
      <c r="AC27" s="23"/>
    </row>
    <row r="28" spans="2:29" ht="15" customHeight="1" x14ac:dyDescent="0.3">
      <c r="C28" s="20" t="s">
        <v>44</v>
      </c>
      <c r="D28" s="19">
        <v>46900</v>
      </c>
      <c r="E28" s="19">
        <f>SUMPRODUCT((ISR_MTG_6_5_GEO_1983_LR_GeomFea!$F$2:$F$3000=LowerGeomorphReachTables!$C28)*(ISR_MTG_6_5_GEO_1983_LR_GeomFea!$C$2:$C$3000=LowerGeomorphReachTables!E$1)*(ISR_MTG_6_5_GEO_1983_LR_GeomFea!$A$2:$A$3000)*(ISR_MTG_6_5_GEO_1983_LR_GeomFea!$B$2:$B$3000="YES"))/1000</f>
        <v>189444.33168399998</v>
      </c>
      <c r="F28" s="19">
        <f>SUMPRODUCT((ISR_MTG_6_5_GEO_1983_LR_GeomFea!$F$2:$F$3000=LowerGeomorphReachTables!$C28)*(ISR_MTG_6_5_GEO_1983_LR_GeomFea!$C$2:$C$3000=LowerGeomorphReachTables!F$1)*(ISR_MTG_6_5_GEO_1983_LR_GeomFea!$A$2:$A$3000)*(ISR_MTG_6_5_GEO_1983_LR_GeomFea!$B$2:$B$3000="YES"))/1000</f>
        <v>210871.16353658403</v>
      </c>
      <c r="G28" s="19">
        <f>SUMPRODUCT((ISR_MTG_6_5_GEO_1983_LR_GeomFea!$F$2:$F$3000=LowerGeomorphReachTables!$C28)*(ISR_MTG_6_5_GEO_1983_LR_GeomFea!$C$2:$C$3000=LowerGeomorphReachTables!G$1)*(ISR_MTG_6_5_GEO_1983_LR_GeomFea!$A$2:$A$3000)*(ISR_MTG_6_5_GEO_1983_LR_GeomFea!$B$2:$B$3000="YES"))/1000</f>
        <v>199857.53924526175</v>
      </c>
      <c r="H28" s="19">
        <f>SUMPRODUCT((ISR_MTG_6_5_GEO_1983_LR_GeomFea!$F$2:$F$3000=LowerGeomorphReachTables!$C28)*(ISR_MTG_6_5_GEO_1983_LR_GeomFea!$C$2:$C$3000=LowerGeomorphReachTables!H$1)*(ISR_MTG_6_5_GEO_1983_LR_GeomFea!$A$2:$A$3000)*(ISR_MTG_6_5_GEO_1983_LR_GeomFea!$B$2:$B$3000="YES"))/1000</f>
        <v>72969.977875698198</v>
      </c>
      <c r="I28" s="19">
        <f>SUMPRODUCT((ISR_MTG_6_5_GEO_1983_LR_GeomFea!$F$2:$F$3000=LowerGeomorphReachTables!$C28)*(ISR_MTG_6_5_GEO_1983_LR_GeomFea!$C$2:$C$3000=LowerGeomorphReachTables!I$1)*(ISR_MTG_6_5_GEO_1983_LR_GeomFea!$A$2:$A$3000)*(ISR_MTG_6_5_GEO_1983_LR_GeomFea!$B$2:$B$3000="YES"))/1000</f>
        <v>493999.87745206582</v>
      </c>
      <c r="J28" s="19">
        <f>SUMPRODUCT((ISR_MTG_6_5_GEO_1983_LR_GeomFea!$F$2:$F$3000=LowerGeomorphReachTables!$C28)*(ISR_MTG_6_5_GEO_1983_LR_GeomFea!$C$2:$C$3000=LowerGeomorphReachTables!J$1)*(ISR_MTG_6_5_GEO_1983_LR_GeomFea!$A$2:$A$3000)*(ISR_MTG_6_5_GEO_1983_LR_GeomFea!$B$2:$B$3000="YES"))/1000</f>
        <v>6774.8837120758208</v>
      </c>
      <c r="K28" s="19">
        <f>SUMPRODUCT((ISR_MTG_6_5_GEO_1983_LR_GeomFea!$F$2:$F$3000=LowerGeomorphReachTables!$C28)*(ISR_MTG_6_5_GEO_1983_LR_GeomFea!$C$2:$C$3000=LowerGeomorphReachTables!K$1)*(ISR_MTG_6_5_GEO_1983_LR_GeomFea!$A$2:$A$3000)*(ISR_MTG_6_5_GEO_1983_LR_GeomFea!$B$2:$B$3000="YES"))/1000</f>
        <v>0</v>
      </c>
      <c r="L28" s="19">
        <f>SUMPRODUCT((ISR_MTG_6_5_GEO_1983_LR_GeomFea!$F$2:$F$3000=LowerGeomorphReachTables!$C28)*(ISR_MTG_6_5_GEO_1983_LR_GeomFea!$C$2:$C$3000=LowerGeomorphReachTables!L$1)*(ISR_MTG_6_5_GEO_1983_LR_GeomFea!$A$2:$A$3000)*(ISR_MTG_6_5_GEO_1983_LR_GeomFea!$B$2:$B$3000="YES"))/1000</f>
        <v>40317.952895862465</v>
      </c>
      <c r="M28" s="19">
        <f>SUMPRODUCT((ISR_MTG_6_5_GEO_1983_LR_GeomFea!$F$2:$F$3000=LowerGeomorphReachTables!$C28)*(ISR_MTG_6_5_GEO_1983_LR_GeomFea!$C$2:$C$3000=LowerGeomorphReachTables!M$1)*(ISR_MTG_6_5_GEO_1983_LR_GeomFea!$A$2:$A$3000)*(ISR_MTG_6_5_GEO_1983_LR_GeomFea!$B$2:$B$3000="YES"))/1000</f>
        <v>0</v>
      </c>
      <c r="N28" s="19">
        <f>SUMPRODUCT((ISR_MTG_6_5_GEO_1983_LR_GeomFea!$F$2:$F$3000=LowerGeomorphReachTables!$C28)*(ISR_MTG_6_5_GEO_1983_LR_GeomFea!$C$2:$C$3000=LowerGeomorphReachTables!N$1)*(ISR_MTG_6_5_GEO_1983_LR_GeomFea!$A$2:$A$3000)*(ISR_MTG_6_5_GEO_1983_LR_GeomFea!$B$2:$B$3000="YES"))/1000</f>
        <v>0</v>
      </c>
      <c r="O28" s="19">
        <f>SUMPRODUCT((ISR_MTG_6_5_GEO_1983_LR_GeomFea!$F$2:$F$3000=LowerGeomorphReachTables!$C28)*(ISR_MTG_6_5_GEO_1983_LR_GeomFea!$C$2:$C$3000=LowerGeomorphReachTables!O$1)*(ISR_MTG_6_5_GEO_1983_LR_GeomFea!$A$2:$A$3000)*(ISR_MTG_6_5_GEO_1983_LR_GeomFea!$B$2:$B$3000="YES"))/1000</f>
        <v>4027.17210901108</v>
      </c>
      <c r="P28" s="19">
        <f>SUMPRODUCT((ISR_MTG_6_5_GEO_1983_LR_GeomFea!$F$2:$F$3000=LowerGeomorphReachTables!$C28)*(ISR_MTG_6_5_GEO_1983_LR_GeomFea!$C$2:$C$3000=LowerGeomorphReachTables!P$1)*(ISR_MTG_6_5_GEO_1983_LR_GeomFea!$A$2:$A$3000)*(ISR_MTG_6_5_GEO_1983_LR_GeomFea!$B$2:$B$3000="YES"))/1000</f>
        <v>6043.2542829653503</v>
      </c>
      <c r="Q28" s="19">
        <f>SUMPRODUCT((ISR_MTG_6_5_GEO_1983_LR_GeomFea!$F$2:$F$3000=LowerGeomorphReachTables!$C28)*(ISR_MTG_6_5_GEO_1983_LR_GeomFea!$C$2:$C$3000=LowerGeomorphReachTables!Q$1)*(ISR_MTG_6_5_GEO_1983_LR_GeomFea!$A$2:$A$3000)*(ISR_MTG_6_5_GEO_1983_LR_GeomFea!$B$2:$B$3000="YES"))/1000</f>
        <v>7774.2361097730009</v>
      </c>
      <c r="R28" s="19">
        <f>SUMPRODUCT((ISR_MTG_6_5_GEO_1983_LR_GeomFea!$F$2:$F$3000=LowerGeomorphReachTables!$C28)*(ISR_MTG_6_5_GEO_1983_LR_GeomFea!$C$2:$C$3000=LowerGeomorphReachTables!R$1)*(ISR_MTG_6_5_GEO_1983_LR_GeomFea!$A$2:$A$3000)*(ISR_MTG_6_5_GEO_1983_LR_GeomFea!$B$2:$B$3000="YES"))/1000</f>
        <v>0</v>
      </c>
      <c r="S28" s="19">
        <f>SUMPRODUCT((ISR_MTG_6_5_GEO_1983_LR_GeomFea!$F$2:$F$3000=LowerGeomorphReachTables!$C28)*(ISR_MTG_6_5_GEO_1983_LR_GeomFea!$C$2:$C$3000=LowerGeomorphReachTables!S$1)*(ISR_MTG_6_5_GEO_1983_LR_GeomFea!$A$2:$A$3000)*(ISR_MTG_6_5_GEO_1983_LR_GeomFea!$B$2:$B$3000="YES"))/1000</f>
        <v>82642.937633681431</v>
      </c>
      <c r="T28" s="19">
        <f>SUMPRODUCT((ISR_MTG_6_5_GEO_1983_LR_GeomFea!$F$2:$F$3000=LowerGeomorphReachTables!$C28)*(ISR_MTG_6_5_GEO_1983_LR_GeomFea!$C$2:$C$3000=LowerGeomorphReachTables!T$1)*(ISR_MTG_6_5_GEO_1983_LR_GeomFea!$A$2:$A$3000)*(ISR_MTG_6_5_GEO_1983_LR_GeomFea!$B$2:$B$3000="YES"))/1000</f>
        <v>698202.09650608781</v>
      </c>
      <c r="U28" s="19">
        <f>SUMPRODUCT((ISR_MTG_6_5_GEO_1983_LR_GeomFea!$F$2:$F$3000=LowerGeomorphReachTables!$C28)*(ISR_MTG_6_5_GEO_1983_LR_GeomFea!$A$2:$A$3000)*(ISR_MTG_6_5_GEO_1983_LR_GeomFea!$B$2:$B$3000="NO"))/1000</f>
        <v>1300326.9290930636</v>
      </c>
      <c r="V28" s="19">
        <f t="shared" si="2"/>
        <v>3313252.3521361304</v>
      </c>
      <c r="Z28" s="20" t="s">
        <v>44</v>
      </c>
      <c r="AA28" s="21"/>
      <c r="AB28" s="22"/>
      <c r="AC28" s="23"/>
    </row>
    <row r="29" spans="2:29" ht="15" customHeight="1" x14ac:dyDescent="0.3">
      <c r="C29" s="20" t="s">
        <v>45</v>
      </c>
      <c r="D29" s="19">
        <v>38100</v>
      </c>
      <c r="E29" s="19">
        <f>SUMPRODUCT((ISR_MTG_6_5_GEO_1983_LR_GeomFea!$F$2:$F$3000=LowerGeomorphReachTables!$C29)*(ISR_MTG_6_5_GEO_1983_LR_GeomFea!$C$2:$C$3000=LowerGeomorphReachTables!E$1)*(ISR_MTG_6_5_GEO_1983_LR_GeomFea!$A$2:$A$3000)*(ISR_MTG_6_5_GEO_1983_LR_GeomFea!$B$2:$B$3000="YES"))/1000</f>
        <v>7695.8293082100008</v>
      </c>
      <c r="F29" s="19">
        <f>SUMPRODUCT((ISR_MTG_6_5_GEO_1983_LR_GeomFea!$F$2:$F$3000=LowerGeomorphReachTables!$C29)*(ISR_MTG_6_5_GEO_1983_LR_GeomFea!$C$2:$C$3000=LowerGeomorphReachTables!F$1)*(ISR_MTG_6_5_GEO_1983_LR_GeomFea!$A$2:$A$3000)*(ISR_MTG_6_5_GEO_1983_LR_GeomFea!$B$2:$B$3000="YES"))/1000</f>
        <v>3956.45605501</v>
      </c>
      <c r="G29" s="19">
        <f>SUMPRODUCT((ISR_MTG_6_5_GEO_1983_LR_GeomFea!$F$2:$F$3000=LowerGeomorphReachTables!$C29)*(ISR_MTG_6_5_GEO_1983_LR_GeomFea!$C$2:$C$3000=LowerGeomorphReachTables!G$1)*(ISR_MTG_6_5_GEO_1983_LR_GeomFea!$A$2:$A$3000)*(ISR_MTG_6_5_GEO_1983_LR_GeomFea!$B$2:$B$3000="YES"))/1000</f>
        <v>36703.361101040398</v>
      </c>
      <c r="H29" s="19">
        <f>SUMPRODUCT((ISR_MTG_6_5_GEO_1983_LR_GeomFea!$F$2:$F$3000=LowerGeomorphReachTables!$C29)*(ISR_MTG_6_5_GEO_1983_LR_GeomFea!$C$2:$C$3000=LowerGeomorphReachTables!H$1)*(ISR_MTG_6_5_GEO_1983_LR_GeomFea!$A$2:$A$3000)*(ISR_MTG_6_5_GEO_1983_LR_GeomFea!$B$2:$B$3000="YES"))/1000</f>
        <v>0</v>
      </c>
      <c r="I29" s="19">
        <f>SUMPRODUCT((ISR_MTG_6_5_GEO_1983_LR_GeomFea!$F$2:$F$3000=LowerGeomorphReachTables!$C29)*(ISR_MTG_6_5_GEO_1983_LR_GeomFea!$C$2:$C$3000=LowerGeomorphReachTables!I$1)*(ISR_MTG_6_5_GEO_1983_LR_GeomFea!$A$2:$A$3000)*(ISR_MTG_6_5_GEO_1983_LR_GeomFea!$B$2:$B$3000="YES"))/1000</f>
        <v>11381.997125283999</v>
      </c>
      <c r="J29" s="19">
        <f>SUMPRODUCT((ISR_MTG_6_5_GEO_1983_LR_GeomFea!$F$2:$F$3000=LowerGeomorphReachTables!$C29)*(ISR_MTG_6_5_GEO_1983_LR_GeomFea!$C$2:$C$3000=LowerGeomorphReachTables!J$1)*(ISR_MTG_6_5_GEO_1983_LR_GeomFea!$A$2:$A$3000)*(ISR_MTG_6_5_GEO_1983_LR_GeomFea!$B$2:$B$3000="YES"))/1000</f>
        <v>20.892219459500001</v>
      </c>
      <c r="K29" s="19">
        <f>SUMPRODUCT((ISR_MTG_6_5_GEO_1983_LR_GeomFea!$F$2:$F$3000=LowerGeomorphReachTables!$C29)*(ISR_MTG_6_5_GEO_1983_LR_GeomFea!$C$2:$C$3000=LowerGeomorphReachTables!K$1)*(ISR_MTG_6_5_GEO_1983_LR_GeomFea!$A$2:$A$3000)*(ISR_MTG_6_5_GEO_1983_LR_GeomFea!$B$2:$B$3000="YES"))/1000</f>
        <v>2380.2525078577</v>
      </c>
      <c r="L29" s="19">
        <f>SUMPRODUCT((ISR_MTG_6_5_GEO_1983_LR_GeomFea!$F$2:$F$3000=LowerGeomorphReachTables!$C29)*(ISR_MTG_6_5_GEO_1983_LR_GeomFea!$C$2:$C$3000=LowerGeomorphReachTables!L$1)*(ISR_MTG_6_5_GEO_1983_LR_GeomFea!$A$2:$A$3000)*(ISR_MTG_6_5_GEO_1983_LR_GeomFea!$B$2:$B$3000="YES"))/1000</f>
        <v>0</v>
      </c>
      <c r="M29" s="19">
        <f>SUMPRODUCT((ISR_MTG_6_5_GEO_1983_LR_GeomFea!$F$2:$F$3000=LowerGeomorphReachTables!$C29)*(ISR_MTG_6_5_GEO_1983_LR_GeomFea!$C$2:$C$3000=LowerGeomorphReachTables!M$1)*(ISR_MTG_6_5_GEO_1983_LR_GeomFea!$A$2:$A$3000)*(ISR_MTG_6_5_GEO_1983_LR_GeomFea!$B$2:$B$3000="YES"))/1000</f>
        <v>0</v>
      </c>
      <c r="N29" s="19">
        <f>SUMPRODUCT((ISR_MTG_6_5_GEO_1983_LR_GeomFea!$F$2:$F$3000=LowerGeomorphReachTables!$C29)*(ISR_MTG_6_5_GEO_1983_LR_GeomFea!$C$2:$C$3000=LowerGeomorphReachTables!N$1)*(ISR_MTG_6_5_GEO_1983_LR_GeomFea!$A$2:$A$3000)*(ISR_MTG_6_5_GEO_1983_LR_GeomFea!$B$2:$B$3000="YES"))/1000</f>
        <v>1971.316248606</v>
      </c>
      <c r="O29" s="19">
        <f>SUMPRODUCT((ISR_MTG_6_5_GEO_1983_LR_GeomFea!$F$2:$F$3000=LowerGeomorphReachTables!$C29)*(ISR_MTG_6_5_GEO_1983_LR_GeomFea!$C$2:$C$3000=LowerGeomorphReachTables!O$1)*(ISR_MTG_6_5_GEO_1983_LR_GeomFea!$A$2:$A$3000)*(ISR_MTG_6_5_GEO_1983_LR_GeomFea!$B$2:$B$3000="YES"))/1000</f>
        <v>1234.2146771569999</v>
      </c>
      <c r="P29" s="19">
        <f>SUMPRODUCT((ISR_MTG_6_5_GEO_1983_LR_GeomFea!$F$2:$F$3000=LowerGeomorphReachTables!$C29)*(ISR_MTG_6_5_GEO_1983_LR_GeomFea!$C$2:$C$3000=LowerGeomorphReachTables!P$1)*(ISR_MTG_6_5_GEO_1983_LR_GeomFea!$A$2:$A$3000)*(ISR_MTG_6_5_GEO_1983_LR_GeomFea!$B$2:$B$3000="YES"))/1000</f>
        <v>0</v>
      </c>
      <c r="Q29" s="19">
        <f>SUMPRODUCT((ISR_MTG_6_5_GEO_1983_LR_GeomFea!$F$2:$F$3000=LowerGeomorphReachTables!$C29)*(ISR_MTG_6_5_GEO_1983_LR_GeomFea!$C$2:$C$3000=LowerGeomorphReachTables!Q$1)*(ISR_MTG_6_5_GEO_1983_LR_GeomFea!$A$2:$A$3000)*(ISR_MTG_6_5_GEO_1983_LR_GeomFea!$B$2:$B$3000="YES"))/1000</f>
        <v>0</v>
      </c>
      <c r="R29" s="19">
        <f>SUMPRODUCT((ISR_MTG_6_5_GEO_1983_LR_GeomFea!$F$2:$F$3000=LowerGeomorphReachTables!$C29)*(ISR_MTG_6_5_GEO_1983_LR_GeomFea!$C$2:$C$3000=LowerGeomorphReachTables!R$1)*(ISR_MTG_6_5_GEO_1983_LR_GeomFea!$A$2:$A$3000)*(ISR_MTG_6_5_GEO_1983_LR_GeomFea!$B$2:$B$3000="YES"))/1000</f>
        <v>0</v>
      </c>
      <c r="S29" s="19">
        <f>SUMPRODUCT((ISR_MTG_6_5_GEO_1983_LR_GeomFea!$F$2:$F$3000=LowerGeomorphReachTables!$C29)*(ISR_MTG_6_5_GEO_1983_LR_GeomFea!$C$2:$C$3000=LowerGeomorphReachTables!S$1)*(ISR_MTG_6_5_GEO_1983_LR_GeomFea!$A$2:$A$3000)*(ISR_MTG_6_5_GEO_1983_LR_GeomFea!$B$2:$B$3000="YES"))/1000</f>
        <v>420.23769121710001</v>
      </c>
      <c r="T29" s="19">
        <f>SUMPRODUCT((ISR_MTG_6_5_GEO_1983_LR_GeomFea!$F$2:$F$3000=LowerGeomorphReachTables!$C29)*(ISR_MTG_6_5_GEO_1983_LR_GeomFea!$C$2:$C$3000=LowerGeomorphReachTables!T$1)*(ISR_MTG_6_5_GEO_1983_LR_GeomFea!$A$2:$A$3000)*(ISR_MTG_6_5_GEO_1983_LR_GeomFea!$B$2:$B$3000="YES"))/1000</f>
        <v>23201.444097802534</v>
      </c>
      <c r="U29" s="19">
        <f>SUMPRODUCT((ISR_MTG_6_5_GEO_1983_LR_GeomFea!$F$2:$F$3000=LowerGeomorphReachTables!$C29)*(ISR_MTG_6_5_GEO_1983_LR_GeomFea!$A$2:$A$3000)*(ISR_MTG_6_5_GEO_1983_LR_GeomFea!$B$2:$B$3000="NO"))/1000</f>
        <v>83818.956701085626</v>
      </c>
      <c r="V29" s="19">
        <f t="shared" si="2"/>
        <v>172784.95773272985</v>
      </c>
      <c r="Z29" s="20" t="s">
        <v>45</v>
      </c>
      <c r="AA29" s="21"/>
      <c r="AB29" s="22"/>
      <c r="AC29" s="23"/>
    </row>
    <row r="30" spans="2:29" ht="15" customHeight="1" x14ac:dyDescent="0.3">
      <c r="B30" s="42" t="s">
        <v>97</v>
      </c>
      <c r="C30" s="20" t="s">
        <v>45</v>
      </c>
      <c r="D30" s="19"/>
      <c r="E30" s="19"/>
      <c r="F30" s="19"/>
      <c r="G30" s="19"/>
      <c r="H30" s="19"/>
      <c r="I30" s="19"/>
      <c r="J30" s="19"/>
      <c r="K30" s="19"/>
      <c r="L30" s="19"/>
      <c r="M30" s="19"/>
      <c r="N30" s="19"/>
      <c r="O30" s="19"/>
      <c r="P30" s="19"/>
      <c r="Q30" s="19"/>
      <c r="R30" s="19"/>
      <c r="S30" s="19"/>
      <c r="T30" s="19"/>
      <c r="U30" s="19"/>
      <c r="V30" s="19"/>
      <c r="Z30" s="20"/>
      <c r="AA30" s="21"/>
      <c r="AB30" s="22"/>
      <c r="AC30" s="23"/>
    </row>
    <row r="31" spans="2:29" ht="15" customHeight="1" x14ac:dyDescent="0.3">
      <c r="C31" s="20" t="s">
        <v>46</v>
      </c>
      <c r="D31" s="19">
        <v>46900</v>
      </c>
      <c r="E31" s="19">
        <f>SUMPRODUCT((ISR_MTG_6_5_GEO_1983_LR_GeomFea!$F$2:$F$3000=LowerGeomorphReachTables!$C31)*(ISR_MTG_6_5_GEO_1983_LR_GeomFea!$C$2:$C$3000=LowerGeomorphReachTables!E$1)*(ISR_MTG_6_5_GEO_1983_LR_GeomFea!$A$2:$A$3000)*(ISR_MTG_6_5_GEO_1983_LR_GeomFea!$B$2:$B$3000="YES"))/1000</f>
        <v>9363.1687991238014</v>
      </c>
      <c r="F31" s="19">
        <f>SUMPRODUCT((ISR_MTG_6_5_GEO_1983_LR_GeomFea!$F$2:$F$3000=LowerGeomorphReachTables!$C31)*(ISR_MTG_6_5_GEO_1983_LR_GeomFea!$C$2:$C$3000=LowerGeomorphReachTables!F$1)*(ISR_MTG_6_5_GEO_1983_LR_GeomFea!$A$2:$A$3000)*(ISR_MTG_6_5_GEO_1983_LR_GeomFea!$B$2:$B$3000="YES"))/1000</f>
        <v>2.1119842910299997</v>
      </c>
      <c r="G31" s="19">
        <f>SUMPRODUCT((ISR_MTG_6_5_GEO_1983_LR_GeomFea!$F$2:$F$3000=LowerGeomorphReachTables!$C31)*(ISR_MTG_6_5_GEO_1983_LR_GeomFea!$C$2:$C$3000=LowerGeomorphReachTables!G$1)*(ISR_MTG_6_5_GEO_1983_LR_GeomFea!$A$2:$A$3000)*(ISR_MTG_6_5_GEO_1983_LR_GeomFea!$B$2:$B$3000="YES"))/1000</f>
        <v>19665.052057507</v>
      </c>
      <c r="H31" s="19">
        <f>SUMPRODUCT((ISR_MTG_6_5_GEO_1983_LR_GeomFea!$F$2:$F$3000=LowerGeomorphReachTables!$C31)*(ISR_MTG_6_5_GEO_1983_LR_GeomFea!$C$2:$C$3000=LowerGeomorphReachTables!H$1)*(ISR_MTG_6_5_GEO_1983_LR_GeomFea!$A$2:$A$3000)*(ISR_MTG_6_5_GEO_1983_LR_GeomFea!$B$2:$B$3000="YES"))/1000</f>
        <v>0</v>
      </c>
      <c r="I31" s="19">
        <f>SUMPRODUCT((ISR_MTG_6_5_GEO_1983_LR_GeomFea!$F$2:$F$3000=LowerGeomorphReachTables!$C31)*(ISR_MTG_6_5_GEO_1983_LR_GeomFea!$C$2:$C$3000=LowerGeomorphReachTables!I$1)*(ISR_MTG_6_5_GEO_1983_LR_GeomFea!$A$2:$A$3000)*(ISR_MTG_6_5_GEO_1983_LR_GeomFea!$B$2:$B$3000="YES"))/1000</f>
        <v>108.09726492516</v>
      </c>
      <c r="J31" s="19">
        <f>SUMPRODUCT((ISR_MTG_6_5_GEO_1983_LR_GeomFea!$F$2:$F$3000=LowerGeomorphReachTables!$C31)*(ISR_MTG_6_5_GEO_1983_LR_GeomFea!$C$2:$C$3000=LowerGeomorphReachTables!J$1)*(ISR_MTG_6_5_GEO_1983_LR_GeomFea!$A$2:$A$3000)*(ISR_MTG_6_5_GEO_1983_LR_GeomFea!$B$2:$B$3000="YES"))/1000</f>
        <v>4659.386452838201</v>
      </c>
      <c r="K31" s="19">
        <f>SUMPRODUCT((ISR_MTG_6_5_GEO_1983_LR_GeomFea!$F$2:$F$3000=LowerGeomorphReachTables!$C31)*(ISR_MTG_6_5_GEO_1983_LR_GeomFea!$C$2:$C$3000=LowerGeomorphReachTables!K$1)*(ISR_MTG_6_5_GEO_1983_LR_GeomFea!$A$2:$A$3000)*(ISR_MTG_6_5_GEO_1983_LR_GeomFea!$B$2:$B$3000="YES"))/1000</f>
        <v>4253.9781806250994</v>
      </c>
      <c r="L31" s="19">
        <f>SUMPRODUCT((ISR_MTG_6_5_GEO_1983_LR_GeomFea!$F$2:$F$3000=LowerGeomorphReachTables!$C31)*(ISR_MTG_6_5_GEO_1983_LR_GeomFea!$C$2:$C$3000=LowerGeomorphReachTables!L$1)*(ISR_MTG_6_5_GEO_1983_LR_GeomFea!$A$2:$A$3000)*(ISR_MTG_6_5_GEO_1983_LR_GeomFea!$B$2:$B$3000="YES"))/1000</f>
        <v>0</v>
      </c>
      <c r="M31" s="19">
        <f>SUMPRODUCT((ISR_MTG_6_5_GEO_1983_LR_GeomFea!$F$2:$F$3000=LowerGeomorphReachTables!$C31)*(ISR_MTG_6_5_GEO_1983_LR_GeomFea!$C$2:$C$3000=LowerGeomorphReachTables!M$1)*(ISR_MTG_6_5_GEO_1983_LR_GeomFea!$A$2:$A$3000)*(ISR_MTG_6_5_GEO_1983_LR_GeomFea!$B$2:$B$3000="YES"))/1000</f>
        <v>0</v>
      </c>
      <c r="N31" s="19">
        <f>SUMPRODUCT((ISR_MTG_6_5_GEO_1983_LR_GeomFea!$F$2:$F$3000=LowerGeomorphReachTables!$C31)*(ISR_MTG_6_5_GEO_1983_LR_GeomFea!$C$2:$C$3000=LowerGeomorphReachTables!N$1)*(ISR_MTG_6_5_GEO_1983_LR_GeomFea!$A$2:$A$3000)*(ISR_MTG_6_5_GEO_1983_LR_GeomFea!$B$2:$B$3000="YES"))/1000</f>
        <v>4538.1324402844202</v>
      </c>
      <c r="O31" s="19">
        <f>SUMPRODUCT((ISR_MTG_6_5_GEO_1983_LR_GeomFea!$F$2:$F$3000=LowerGeomorphReachTables!$C31)*(ISR_MTG_6_5_GEO_1983_LR_GeomFea!$C$2:$C$3000=LowerGeomorphReachTables!O$1)*(ISR_MTG_6_5_GEO_1983_LR_GeomFea!$A$2:$A$3000)*(ISR_MTG_6_5_GEO_1983_LR_GeomFea!$B$2:$B$3000="YES"))/1000</f>
        <v>0</v>
      </c>
      <c r="P31" s="19">
        <f>SUMPRODUCT((ISR_MTG_6_5_GEO_1983_LR_GeomFea!$F$2:$F$3000=LowerGeomorphReachTables!$C31)*(ISR_MTG_6_5_GEO_1983_LR_GeomFea!$C$2:$C$3000=LowerGeomorphReachTables!P$1)*(ISR_MTG_6_5_GEO_1983_LR_GeomFea!$A$2:$A$3000)*(ISR_MTG_6_5_GEO_1983_LR_GeomFea!$B$2:$B$3000="YES"))/1000</f>
        <v>0</v>
      </c>
      <c r="Q31" s="19">
        <f>SUMPRODUCT((ISR_MTG_6_5_GEO_1983_LR_GeomFea!$F$2:$F$3000=LowerGeomorphReachTables!$C31)*(ISR_MTG_6_5_GEO_1983_LR_GeomFea!$C$2:$C$3000=LowerGeomorphReachTables!Q$1)*(ISR_MTG_6_5_GEO_1983_LR_GeomFea!$A$2:$A$3000)*(ISR_MTG_6_5_GEO_1983_LR_GeomFea!$B$2:$B$3000="YES"))/1000</f>
        <v>0</v>
      </c>
      <c r="R31" s="19">
        <f>SUMPRODUCT((ISR_MTG_6_5_GEO_1983_LR_GeomFea!$F$2:$F$3000=LowerGeomorphReachTables!$C31)*(ISR_MTG_6_5_GEO_1983_LR_GeomFea!$C$2:$C$3000=LowerGeomorphReachTables!R$1)*(ISR_MTG_6_5_GEO_1983_LR_GeomFea!$A$2:$A$3000)*(ISR_MTG_6_5_GEO_1983_LR_GeomFea!$B$2:$B$3000="YES"))/1000</f>
        <v>0</v>
      </c>
      <c r="S31" s="19">
        <f>SUMPRODUCT((ISR_MTG_6_5_GEO_1983_LR_GeomFea!$F$2:$F$3000=LowerGeomorphReachTables!$C31)*(ISR_MTG_6_5_GEO_1983_LR_GeomFea!$C$2:$C$3000=LowerGeomorphReachTables!S$1)*(ISR_MTG_6_5_GEO_1983_LR_GeomFea!$A$2:$A$3000)*(ISR_MTG_6_5_GEO_1983_LR_GeomFea!$B$2:$B$3000="YES"))/1000</f>
        <v>0</v>
      </c>
      <c r="T31" s="19">
        <f>SUMPRODUCT((ISR_MTG_6_5_GEO_1983_LR_GeomFea!$F$2:$F$3000=LowerGeomorphReachTables!$C31)*(ISR_MTG_6_5_GEO_1983_LR_GeomFea!$C$2:$C$3000=LowerGeomorphReachTables!T$1)*(ISR_MTG_6_5_GEO_1983_LR_GeomFea!$A$2:$A$3000)*(ISR_MTG_6_5_GEO_1983_LR_GeomFea!$B$2:$B$3000="YES"))/1000</f>
        <v>16796.696261992001</v>
      </c>
      <c r="U31" s="19">
        <f>SUMPRODUCT((ISR_MTG_6_5_GEO_1983_LR_GeomFea!$F$2:$F$3000=LowerGeomorphReachTables!$C31)*(ISR_MTG_6_5_GEO_1983_LR_GeomFea!$A$2:$A$3000)*(ISR_MTG_6_5_GEO_1983_LR_GeomFea!$B$2:$B$3000="NO"))/1000</f>
        <v>34093.069388574026</v>
      </c>
      <c r="V31" s="19">
        <f>SUM(E31:U31)</f>
        <v>93479.692830160726</v>
      </c>
      <c r="Z31" s="20" t="s">
        <v>46</v>
      </c>
      <c r="AA31" s="21"/>
      <c r="AB31" s="22"/>
      <c r="AC31" s="23"/>
    </row>
    <row r="32" spans="2:29" ht="15" customHeight="1" x14ac:dyDescent="0.3">
      <c r="C32" s="20" t="s">
        <v>47</v>
      </c>
      <c r="D32" s="19">
        <v>38100</v>
      </c>
      <c r="E32" s="19">
        <f>SUMPRODUCT((ISR_MTG_6_5_GEO_1983_LR_GeomFea!$F$2:$F$3000=LowerGeomorphReachTables!$C32)*(ISR_MTG_6_5_GEO_1983_LR_GeomFea!$C$2:$C$3000=LowerGeomorphReachTables!E$1)*(ISR_MTG_6_5_GEO_1983_LR_GeomFea!$A$2:$A$3000)*(ISR_MTG_6_5_GEO_1983_LR_GeomFea!$B$2:$B$3000="YES"))/1000</f>
        <v>3933.4174315800001</v>
      </c>
      <c r="F32" s="19">
        <f>SUMPRODUCT((ISR_MTG_6_5_GEO_1983_LR_GeomFea!$F$2:$F$3000=LowerGeomorphReachTables!$C32)*(ISR_MTG_6_5_GEO_1983_LR_GeomFea!$C$2:$C$3000=LowerGeomorphReachTables!F$1)*(ISR_MTG_6_5_GEO_1983_LR_GeomFea!$A$2:$A$3000)*(ISR_MTG_6_5_GEO_1983_LR_GeomFea!$B$2:$B$3000="YES"))/1000</f>
        <v>1615.1042816209999</v>
      </c>
      <c r="G32" s="19">
        <f>SUMPRODUCT((ISR_MTG_6_5_GEO_1983_LR_GeomFea!$F$2:$F$3000=LowerGeomorphReachTables!$C32)*(ISR_MTG_6_5_GEO_1983_LR_GeomFea!$C$2:$C$3000=LowerGeomorphReachTables!G$1)*(ISR_MTG_6_5_GEO_1983_LR_GeomFea!$A$2:$A$3000)*(ISR_MTG_6_5_GEO_1983_LR_GeomFea!$B$2:$B$3000="YES"))/1000</f>
        <v>934.2159922733</v>
      </c>
      <c r="H32" s="19">
        <f>SUMPRODUCT((ISR_MTG_6_5_GEO_1983_LR_GeomFea!$F$2:$F$3000=LowerGeomorphReachTables!$C32)*(ISR_MTG_6_5_GEO_1983_LR_GeomFea!$C$2:$C$3000=LowerGeomorphReachTables!H$1)*(ISR_MTG_6_5_GEO_1983_LR_GeomFea!$A$2:$A$3000)*(ISR_MTG_6_5_GEO_1983_LR_GeomFea!$B$2:$B$3000="YES"))/1000</f>
        <v>5579.9940847300004</v>
      </c>
      <c r="I32" s="19">
        <f>SUMPRODUCT((ISR_MTG_6_5_GEO_1983_LR_GeomFea!$F$2:$F$3000=LowerGeomorphReachTables!$C32)*(ISR_MTG_6_5_GEO_1983_LR_GeomFea!$C$2:$C$3000=LowerGeomorphReachTables!I$1)*(ISR_MTG_6_5_GEO_1983_LR_GeomFea!$A$2:$A$3000)*(ISR_MTG_6_5_GEO_1983_LR_GeomFea!$B$2:$B$3000="YES"))/1000</f>
        <v>5184.6613005234994</v>
      </c>
      <c r="J32" s="19">
        <f>SUMPRODUCT((ISR_MTG_6_5_GEO_1983_LR_GeomFea!$F$2:$F$3000=LowerGeomorphReachTables!$C32)*(ISR_MTG_6_5_GEO_1983_LR_GeomFea!$C$2:$C$3000=LowerGeomorphReachTables!J$1)*(ISR_MTG_6_5_GEO_1983_LR_GeomFea!$A$2:$A$3000)*(ISR_MTG_6_5_GEO_1983_LR_GeomFea!$B$2:$B$3000="YES"))/1000</f>
        <v>27.4169114647</v>
      </c>
      <c r="K32" s="19">
        <f>SUMPRODUCT((ISR_MTG_6_5_GEO_1983_LR_GeomFea!$F$2:$F$3000=LowerGeomorphReachTables!$C32)*(ISR_MTG_6_5_GEO_1983_LR_GeomFea!$C$2:$C$3000=LowerGeomorphReachTables!K$1)*(ISR_MTG_6_5_GEO_1983_LR_GeomFea!$A$2:$A$3000)*(ISR_MTG_6_5_GEO_1983_LR_GeomFea!$B$2:$B$3000="YES"))/1000</f>
        <v>8962.5459454730008</v>
      </c>
      <c r="L32" s="19">
        <f>SUMPRODUCT((ISR_MTG_6_5_GEO_1983_LR_GeomFea!$F$2:$F$3000=LowerGeomorphReachTables!$C32)*(ISR_MTG_6_5_GEO_1983_LR_GeomFea!$C$2:$C$3000=LowerGeomorphReachTables!L$1)*(ISR_MTG_6_5_GEO_1983_LR_GeomFea!$A$2:$A$3000)*(ISR_MTG_6_5_GEO_1983_LR_GeomFea!$B$2:$B$3000="YES"))/1000</f>
        <v>927.19171447200006</v>
      </c>
      <c r="M32" s="19">
        <f>SUMPRODUCT((ISR_MTG_6_5_GEO_1983_LR_GeomFea!$F$2:$F$3000=LowerGeomorphReachTables!$C32)*(ISR_MTG_6_5_GEO_1983_LR_GeomFea!$C$2:$C$3000=LowerGeomorphReachTables!M$1)*(ISR_MTG_6_5_GEO_1983_LR_GeomFea!$A$2:$A$3000)*(ISR_MTG_6_5_GEO_1983_LR_GeomFea!$B$2:$B$3000="YES"))/1000</f>
        <v>2463.4226573104002</v>
      </c>
      <c r="N32" s="19">
        <f>SUMPRODUCT((ISR_MTG_6_5_GEO_1983_LR_GeomFea!$F$2:$F$3000=LowerGeomorphReachTables!$C32)*(ISR_MTG_6_5_GEO_1983_LR_GeomFea!$C$2:$C$3000=LowerGeomorphReachTables!N$1)*(ISR_MTG_6_5_GEO_1983_LR_GeomFea!$A$2:$A$3000)*(ISR_MTG_6_5_GEO_1983_LR_GeomFea!$B$2:$B$3000="YES"))/1000</f>
        <v>674.37762398680002</v>
      </c>
      <c r="O32" s="19">
        <f>SUMPRODUCT((ISR_MTG_6_5_GEO_1983_LR_GeomFea!$F$2:$F$3000=LowerGeomorphReachTables!$C32)*(ISR_MTG_6_5_GEO_1983_LR_GeomFea!$C$2:$C$3000=LowerGeomorphReachTables!O$1)*(ISR_MTG_6_5_GEO_1983_LR_GeomFea!$A$2:$A$3000)*(ISR_MTG_6_5_GEO_1983_LR_GeomFea!$B$2:$B$3000="YES"))/1000</f>
        <v>67.503905843200002</v>
      </c>
      <c r="P32" s="19">
        <f>SUMPRODUCT((ISR_MTG_6_5_GEO_1983_LR_GeomFea!$F$2:$F$3000=LowerGeomorphReachTables!$C32)*(ISR_MTG_6_5_GEO_1983_LR_GeomFea!$C$2:$C$3000=LowerGeomorphReachTables!P$1)*(ISR_MTG_6_5_GEO_1983_LR_GeomFea!$A$2:$A$3000)*(ISR_MTG_6_5_GEO_1983_LR_GeomFea!$B$2:$B$3000="YES"))/1000</f>
        <v>635.66426211400005</v>
      </c>
      <c r="Q32" s="19">
        <f>SUMPRODUCT((ISR_MTG_6_5_GEO_1983_LR_GeomFea!$F$2:$F$3000=LowerGeomorphReachTables!$C32)*(ISR_MTG_6_5_GEO_1983_LR_GeomFea!$C$2:$C$3000=LowerGeomorphReachTables!Q$1)*(ISR_MTG_6_5_GEO_1983_LR_GeomFea!$A$2:$A$3000)*(ISR_MTG_6_5_GEO_1983_LR_GeomFea!$B$2:$B$3000="YES"))/1000</f>
        <v>0</v>
      </c>
      <c r="R32" s="19">
        <f>SUMPRODUCT((ISR_MTG_6_5_GEO_1983_LR_GeomFea!$F$2:$F$3000=LowerGeomorphReachTables!$C32)*(ISR_MTG_6_5_GEO_1983_LR_GeomFea!$C$2:$C$3000=LowerGeomorphReachTables!R$1)*(ISR_MTG_6_5_GEO_1983_LR_GeomFea!$A$2:$A$3000)*(ISR_MTG_6_5_GEO_1983_LR_GeomFea!$B$2:$B$3000="YES"))/1000</f>
        <v>0</v>
      </c>
      <c r="S32" s="19">
        <f>SUMPRODUCT((ISR_MTG_6_5_GEO_1983_LR_GeomFea!$F$2:$F$3000=LowerGeomorphReachTables!$C32)*(ISR_MTG_6_5_GEO_1983_LR_GeomFea!$C$2:$C$3000=LowerGeomorphReachTables!S$1)*(ISR_MTG_6_5_GEO_1983_LR_GeomFea!$A$2:$A$3000)*(ISR_MTG_6_5_GEO_1983_LR_GeomFea!$B$2:$B$3000="YES"))/1000</f>
        <v>384.1632165118499</v>
      </c>
      <c r="T32" s="19">
        <f>SUMPRODUCT((ISR_MTG_6_5_GEO_1983_LR_GeomFea!$F$2:$F$3000=LowerGeomorphReachTables!$C32)*(ISR_MTG_6_5_GEO_1983_LR_GeomFea!$C$2:$C$3000=LowerGeomorphReachTables!T$1)*(ISR_MTG_6_5_GEO_1983_LR_GeomFea!$A$2:$A$3000)*(ISR_MTG_6_5_GEO_1983_LR_GeomFea!$B$2:$B$3000="YES"))/1000</f>
        <v>40135.408070392026</v>
      </c>
      <c r="U32" s="19">
        <f>SUMPRODUCT((ISR_MTG_6_5_GEO_1983_LR_GeomFea!$F$2:$F$3000=LowerGeomorphReachTables!$C32)*(ISR_MTG_6_5_GEO_1983_LR_GeomFea!$A$2:$A$3000)*(ISR_MTG_6_5_GEO_1983_LR_GeomFea!$B$2:$B$3000="NO"))/1000</f>
        <v>81811.373023101434</v>
      </c>
      <c r="V32" s="19">
        <f>SUM(E32:U32)</f>
        <v>153336.46042139721</v>
      </c>
      <c r="Z32" s="20" t="s">
        <v>47</v>
      </c>
      <c r="AA32" s="21"/>
      <c r="AB32" s="22"/>
      <c r="AC32" s="23"/>
    </row>
    <row r="33" spans="1:32" ht="15" customHeight="1" x14ac:dyDescent="0.3">
      <c r="B33" s="42" t="s">
        <v>97</v>
      </c>
      <c r="C33" s="20" t="s">
        <v>47</v>
      </c>
      <c r="D33" s="19"/>
      <c r="E33" s="19"/>
      <c r="F33" s="19"/>
      <c r="G33" s="19"/>
      <c r="H33" s="19"/>
      <c r="I33" s="19"/>
      <c r="J33" s="19"/>
      <c r="K33" s="19"/>
      <c r="L33" s="19"/>
      <c r="M33" s="19"/>
      <c r="N33" s="19"/>
      <c r="O33" s="19"/>
      <c r="P33" s="19"/>
      <c r="Q33" s="19"/>
      <c r="R33" s="19"/>
      <c r="S33" s="19"/>
      <c r="T33" s="19"/>
      <c r="U33" s="19"/>
      <c r="V33" s="19"/>
      <c r="Z33" s="34"/>
      <c r="AA33" s="35"/>
      <c r="AB33" s="41"/>
      <c r="AC33" s="36"/>
    </row>
    <row r="34" spans="1:32" ht="15" customHeight="1" x14ac:dyDescent="0.3">
      <c r="C34" s="20" t="s">
        <v>48</v>
      </c>
      <c r="D34" s="28"/>
      <c r="E34" s="21">
        <f t="shared" ref="E34:U34" si="3">SUM(E23:E33)</f>
        <v>676413.65273190546</v>
      </c>
      <c r="F34" s="21">
        <f t="shared" si="3"/>
        <v>504427.8515042768</v>
      </c>
      <c r="G34" s="21">
        <f t="shared" si="3"/>
        <v>991654.88027376984</v>
      </c>
      <c r="H34" s="21">
        <f t="shared" si="3"/>
        <v>116132.19384529888</v>
      </c>
      <c r="I34" s="21">
        <f t="shared" si="3"/>
        <v>1321236.1024133211</v>
      </c>
      <c r="J34" s="21">
        <f t="shared" si="3"/>
        <v>110683.36504262131</v>
      </c>
      <c r="K34" s="21">
        <f t="shared" si="3"/>
        <v>364885.93667004065</v>
      </c>
      <c r="L34" s="21">
        <f t="shared" si="3"/>
        <v>54138.222056088125</v>
      </c>
      <c r="M34" s="21">
        <f t="shared" si="3"/>
        <v>2463.4226573104002</v>
      </c>
      <c r="N34" s="21">
        <f t="shared" si="3"/>
        <v>26714.261376446713</v>
      </c>
      <c r="O34" s="21">
        <f t="shared" si="3"/>
        <v>11316.67933772287</v>
      </c>
      <c r="P34" s="21">
        <f t="shared" si="3"/>
        <v>9736.7259152160204</v>
      </c>
      <c r="Q34" s="21">
        <f t="shared" si="3"/>
        <v>26645.365394590102</v>
      </c>
      <c r="R34" s="21">
        <f t="shared" si="3"/>
        <v>373.20103882800004</v>
      </c>
      <c r="S34" s="21">
        <f t="shared" si="3"/>
        <v>96611.346819752638</v>
      </c>
      <c r="T34" s="21">
        <f t="shared" si="3"/>
        <v>2230434.7597077722</v>
      </c>
      <c r="U34" s="21">
        <f t="shared" si="3"/>
        <v>1953336.6028493687</v>
      </c>
      <c r="V34" s="19">
        <f>SUM(E34:U34)</f>
        <v>8497204.5696343295</v>
      </c>
    </row>
    <row r="36" spans="1:32" x14ac:dyDescent="0.3">
      <c r="A36" s="14" t="s">
        <v>53</v>
      </c>
    </row>
    <row r="37" spans="1:32" x14ac:dyDescent="0.3">
      <c r="C37" s="73" t="s">
        <v>16</v>
      </c>
      <c r="D37" s="73"/>
      <c r="E37" s="73"/>
      <c r="F37" s="73"/>
      <c r="G37" s="73"/>
      <c r="H37" s="73"/>
      <c r="I37" s="73"/>
      <c r="J37" s="73"/>
      <c r="K37" s="73"/>
      <c r="L37" s="73"/>
      <c r="M37" s="73"/>
      <c r="N37" s="73"/>
      <c r="O37" s="73"/>
      <c r="P37" s="73"/>
      <c r="Q37" s="73"/>
      <c r="R37" s="73"/>
      <c r="S37" s="73"/>
      <c r="T37" s="73"/>
      <c r="U37" s="73"/>
      <c r="AC37" s="74" t="s">
        <v>17</v>
      </c>
      <c r="AD37" s="74"/>
      <c r="AE37" s="74"/>
      <c r="AF37" s="74"/>
    </row>
    <row r="38" spans="1:32" ht="81" customHeight="1" x14ac:dyDescent="0.3">
      <c r="C38" s="30" t="s">
        <v>18</v>
      </c>
      <c r="D38" s="31" t="s">
        <v>89</v>
      </c>
      <c r="E38" s="31" t="s">
        <v>19</v>
      </c>
      <c r="F38" s="31" t="s">
        <v>20</v>
      </c>
      <c r="G38" s="31" t="s">
        <v>21</v>
      </c>
      <c r="H38" s="31" t="s">
        <v>22</v>
      </c>
      <c r="I38" s="31" t="s">
        <v>23</v>
      </c>
      <c r="J38" s="31" t="s">
        <v>24</v>
      </c>
      <c r="K38" s="31" t="s">
        <v>25</v>
      </c>
      <c r="L38" s="31" t="s">
        <v>26</v>
      </c>
      <c r="M38" s="31" t="s">
        <v>27</v>
      </c>
      <c r="N38" s="31" t="s">
        <v>28</v>
      </c>
      <c r="O38" s="31" t="s">
        <v>29</v>
      </c>
      <c r="P38" s="31" t="s">
        <v>30</v>
      </c>
      <c r="Q38" s="31" t="s">
        <v>31</v>
      </c>
      <c r="R38" s="31" t="s">
        <v>32</v>
      </c>
      <c r="S38" s="31" t="s">
        <v>33</v>
      </c>
      <c r="T38" s="31" t="s">
        <v>34</v>
      </c>
      <c r="U38" s="31" t="s">
        <v>61</v>
      </c>
      <c r="V38" s="31" t="s">
        <v>35</v>
      </c>
      <c r="AC38" s="18" t="s">
        <v>18</v>
      </c>
      <c r="AD38" s="18" t="s">
        <v>36</v>
      </c>
      <c r="AE38" s="18" t="s">
        <v>37</v>
      </c>
      <c r="AF38" s="18" t="s">
        <v>38</v>
      </c>
    </row>
    <row r="39" spans="1:32" ht="15" customHeight="1" x14ac:dyDescent="0.3">
      <c r="C39" s="27"/>
      <c r="D39" s="31" t="s">
        <v>90</v>
      </c>
      <c r="E39" s="31" t="s">
        <v>87</v>
      </c>
      <c r="F39" s="31" t="s">
        <v>87</v>
      </c>
      <c r="G39" s="31" t="s">
        <v>87</v>
      </c>
      <c r="H39" s="31" t="s">
        <v>87</v>
      </c>
      <c r="I39" s="31" t="s">
        <v>87</v>
      </c>
      <c r="J39" s="31" t="s">
        <v>87</v>
      </c>
      <c r="K39" s="31" t="s">
        <v>87</v>
      </c>
      <c r="L39" s="31" t="s">
        <v>87</v>
      </c>
      <c r="M39" s="31" t="s">
        <v>87</v>
      </c>
      <c r="N39" s="31" t="s">
        <v>87</v>
      </c>
      <c r="O39" s="31" t="s">
        <v>87</v>
      </c>
      <c r="P39" s="31" t="s">
        <v>87</v>
      </c>
      <c r="Q39" s="31" t="s">
        <v>87</v>
      </c>
      <c r="R39" s="31" t="s">
        <v>87</v>
      </c>
      <c r="S39" s="31" t="s">
        <v>87</v>
      </c>
      <c r="T39" s="31" t="s">
        <v>87</v>
      </c>
      <c r="U39" s="31" t="s">
        <v>88</v>
      </c>
      <c r="V39" s="31" t="s">
        <v>87</v>
      </c>
      <c r="AC39" s="18"/>
      <c r="AD39" s="18"/>
      <c r="AE39" s="18"/>
      <c r="AF39" s="18"/>
    </row>
    <row r="40" spans="1:32" ht="15" customHeight="1" x14ac:dyDescent="0.3">
      <c r="C40" s="20" t="s">
        <v>39</v>
      </c>
      <c r="D40" s="19">
        <v>38100</v>
      </c>
      <c r="E40" s="8">
        <f>SUMPRODUCT((ISR_MTG_6_5_GEO_2012_LR_GeomFea!$B$2:$B$3000=LowerGeomorphReachTables!$C40)*(ISR_MTG_6_5_GEO_2012_LR_GeomFea!$E$2:$E$3000=LowerGeomorphReachTables!E$1)*(ISR_MTG_6_5_GEO_2012_LR_GeomFea!$C$2:$C$3000)*(ISR_MTG_6_5_GEO_2012_LR_GeomFea!$D$2:$D$3000="YES"))/1000</f>
        <v>71134.953234158995</v>
      </c>
      <c r="F40" s="8">
        <f>SUMPRODUCT((ISR_MTG_6_5_GEO_2012_LR_GeomFea!$B$2:$B$3000=LowerGeomorphReachTables!$C40)*(ISR_MTG_6_5_GEO_2012_LR_GeomFea!$E$2:$E$3000=LowerGeomorphReachTables!F$1)*(ISR_MTG_6_5_GEO_2012_LR_GeomFea!$C$2:$C$3000)*(ISR_MTG_6_5_GEO_2012_LR_GeomFea!$D$2:$D$3000="YES"))/1000</f>
        <v>18218.366969640672</v>
      </c>
      <c r="G40" s="8">
        <f>SUMPRODUCT((ISR_MTG_6_5_GEO_2012_LR_GeomFea!$B$2:$B$3000=LowerGeomorphReachTables!$C40)*(ISR_MTG_6_5_GEO_2012_LR_GeomFea!$E$2:$E$3000=LowerGeomorphReachTables!G$1)*(ISR_MTG_6_5_GEO_2012_LR_GeomFea!$C$2:$C$3000)*(ISR_MTG_6_5_GEO_2012_LR_GeomFea!$D$2:$D$3000="YES"))/1000</f>
        <v>148950.859074918</v>
      </c>
      <c r="H40" s="8">
        <f>SUMPRODUCT((ISR_MTG_6_5_GEO_2012_LR_GeomFea!$B$2:$B$3000=LowerGeomorphReachTables!$C40)*(ISR_MTG_6_5_GEO_2012_LR_GeomFea!$E$2:$E$3000=LowerGeomorphReachTables!H$1)*(ISR_MTG_6_5_GEO_2012_LR_GeomFea!$C$2:$C$3000)*(ISR_MTG_6_5_GEO_2012_LR_GeomFea!$D$2:$D$3000="YES"))/1000</f>
        <v>1244.7741504800001</v>
      </c>
      <c r="I40" s="8">
        <f>SUMPRODUCT((ISR_MTG_6_5_GEO_2012_LR_GeomFea!$B$2:$B$3000=LowerGeomorphReachTables!$C40)*(ISR_MTG_6_5_GEO_2012_LR_GeomFea!$E$2:$E$3000=LowerGeomorphReachTables!I$1)*(ISR_MTG_6_5_GEO_2012_LR_GeomFea!$C$2:$C$3000)*(ISR_MTG_6_5_GEO_2012_LR_GeomFea!$D$2:$D$3000="YES"))/1000</f>
        <v>42901.626024517325</v>
      </c>
      <c r="J40" s="8">
        <f>SUMPRODUCT((ISR_MTG_6_5_GEO_2012_LR_GeomFea!$B$2:$B$3000=LowerGeomorphReachTables!$C40)*(ISR_MTG_6_5_GEO_2012_LR_GeomFea!$E$2:$E$3000=LowerGeomorphReachTables!J$1)*(ISR_MTG_6_5_GEO_2012_LR_GeomFea!$C$2:$C$3000)*(ISR_MTG_6_5_GEO_2012_LR_GeomFea!$D$2:$D$3000="YES"))/1000</f>
        <v>29959.572724778322</v>
      </c>
      <c r="K40" s="8">
        <f>SUMPRODUCT((ISR_MTG_6_5_GEO_2012_LR_GeomFea!$B$2:$B$3000=LowerGeomorphReachTables!$C40)*(ISR_MTG_6_5_GEO_2012_LR_GeomFea!$E$2:$E$3000=LowerGeomorphReachTables!K$1)*(ISR_MTG_6_5_GEO_2012_LR_GeomFea!$C$2:$C$3000)*(ISR_MTG_6_5_GEO_2012_LR_GeomFea!$D$2:$D$3000="YES"))/1000</f>
        <v>25693.067013753294</v>
      </c>
      <c r="L40" s="8">
        <f>SUMPRODUCT((ISR_MTG_6_5_GEO_2012_LR_GeomFea!$B$2:$B$3000=LowerGeomorphReachTables!$C40)*(ISR_MTG_6_5_GEO_2012_LR_GeomFea!$E$2:$E$3000=LowerGeomorphReachTables!L$1)*(ISR_MTG_6_5_GEO_2012_LR_GeomFea!$C$2:$C$3000)*(ISR_MTG_6_5_GEO_2012_LR_GeomFea!$D$2:$D$3000="YES"))/1000</f>
        <v>11745.477255848999</v>
      </c>
      <c r="M40" s="8">
        <f>SUMPRODUCT((ISR_MTG_6_5_GEO_2012_LR_GeomFea!$B$2:$B$3000=LowerGeomorphReachTables!$C40)*(ISR_MTG_6_5_GEO_2012_LR_GeomFea!$E$2:$E$3000=LowerGeomorphReachTables!M$1)*(ISR_MTG_6_5_GEO_2012_LR_GeomFea!$C$2:$C$3000)*(ISR_MTG_6_5_GEO_2012_LR_GeomFea!$D$2:$D$3000="YES"))/1000</f>
        <v>0</v>
      </c>
      <c r="N40" s="8">
        <f>SUMPRODUCT((ISR_MTG_6_5_GEO_2012_LR_GeomFea!$B$2:$B$3000=LowerGeomorphReachTables!$C40)*(ISR_MTG_6_5_GEO_2012_LR_GeomFea!$E$2:$E$3000=LowerGeomorphReachTables!N$1)*(ISR_MTG_6_5_GEO_2012_LR_GeomFea!$C$2:$C$3000)*(ISR_MTG_6_5_GEO_2012_LR_GeomFea!$D$2:$D$3000="YES"))/1000</f>
        <v>3207.0322197563</v>
      </c>
      <c r="O40" s="8">
        <f>SUMPRODUCT((ISR_MTG_6_5_GEO_2012_LR_GeomFea!$B$2:$B$3000=LowerGeomorphReachTables!$C40)*(ISR_MTG_6_5_GEO_2012_LR_GeomFea!$E$2:$E$3000=LowerGeomorphReachTables!O$1)*(ISR_MTG_6_5_GEO_2012_LR_GeomFea!$C$2:$C$3000)*(ISR_MTG_6_5_GEO_2012_LR_GeomFea!$D$2:$D$3000="YES"))/1000</f>
        <v>730.2666426012521</v>
      </c>
      <c r="P40" s="8">
        <f>SUMPRODUCT((ISR_MTG_6_5_GEO_2012_LR_GeomFea!$B$2:$B$3000=LowerGeomorphReachTables!$C40)*(ISR_MTG_6_5_GEO_2012_LR_GeomFea!$E$2:$E$3000=LowerGeomorphReachTables!P$1)*(ISR_MTG_6_5_GEO_2012_LR_GeomFea!$C$2:$C$3000)*(ISR_MTG_6_5_GEO_2012_LR_GeomFea!$D$2:$D$3000="YES"))/1000</f>
        <v>1911.4244224849999</v>
      </c>
      <c r="Q40" s="8">
        <f>SUMPRODUCT((ISR_MTG_6_5_GEO_2012_LR_GeomFea!$B$2:$B$3000=LowerGeomorphReachTables!$C40)*(ISR_MTG_6_5_GEO_2012_LR_GeomFea!$E$2:$E$3000=LowerGeomorphReachTables!Q$1)*(ISR_MTG_6_5_GEO_2012_LR_GeomFea!$C$2:$C$3000)*(ISR_MTG_6_5_GEO_2012_LR_GeomFea!$D$2:$D$3000="YES"))/1000</f>
        <v>590.35935611599996</v>
      </c>
      <c r="R40" s="8">
        <f>SUMPRODUCT((ISR_MTG_6_5_GEO_2012_LR_GeomFea!$B$2:$B$3000=LowerGeomorphReachTables!$C40)*(ISR_MTG_6_5_GEO_2012_LR_GeomFea!$E$2:$E$3000=LowerGeomorphReachTables!R$1)*(ISR_MTG_6_5_GEO_2012_LR_GeomFea!$C$2:$C$3000)*(ISR_MTG_6_5_GEO_2012_LR_GeomFea!$D$2:$D$3000="YES"))/1000</f>
        <v>0</v>
      </c>
      <c r="S40" s="8">
        <f>SUMPRODUCT((ISR_MTG_6_5_GEO_2012_LR_GeomFea!$B$2:$B$3000=LowerGeomorphReachTables!$C40)*(ISR_MTG_6_5_GEO_2012_LR_GeomFea!$E$2:$E$3000=LowerGeomorphReachTables!S$1)*(ISR_MTG_6_5_GEO_2012_LR_GeomFea!$C$2:$C$3000)*(ISR_MTG_6_5_GEO_2012_LR_GeomFea!$D$2:$D$3000="YES"))/1000</f>
        <v>680.87391913614988</v>
      </c>
      <c r="T40" s="8">
        <f>SUMPRODUCT((ISR_MTG_6_5_GEO_2012_LR_GeomFea!$B$2:$B$3000=LowerGeomorphReachTables!$C40)*(ISR_MTG_6_5_GEO_2012_LR_GeomFea!$E$2:$E$3000=LowerGeomorphReachTables!T$1)*(ISR_MTG_6_5_GEO_2012_LR_GeomFea!$C$2:$C$3000)*(ISR_MTG_6_5_GEO_2012_LR_GeomFea!$D$2:$D$3000="YES"))/1000</f>
        <v>232365.21389351159</v>
      </c>
      <c r="U40" s="8">
        <f>SUMPRODUCT((ISR_MTG_6_5_GEO_2012_LR_GeomFea!$B$2:$B$3000=LowerGeomorphReachTables!$C40)*(ISR_MTG_6_5_GEO_2012_LR_GeomFea!$C$2:$C$3000)*(ISR_MTG_6_5_GEO_2012_LR_GeomFea!$D$2:$D$3000="NO"))/1000</f>
        <v>75769.935251840347</v>
      </c>
      <c r="V40" s="8">
        <f t="shared" ref="V40:V51" si="4">SUM(E40:U40)</f>
        <v>665103.80215354217</v>
      </c>
      <c r="AC40" s="20" t="s">
        <v>39</v>
      </c>
      <c r="AD40" s="21">
        <f t="shared" ref="AD40:AD46" si="5">U40</f>
        <v>75769.935251840347</v>
      </c>
      <c r="AE40" s="21" t="e">
        <f>#REF!</f>
        <v>#REF!</v>
      </c>
      <c r="AF40" s="23" t="e">
        <f t="shared" ref="AF40:AF46" si="6">(AD40-AE40)</f>
        <v>#REF!</v>
      </c>
    </row>
    <row r="41" spans="1:32" ht="15" customHeight="1" x14ac:dyDescent="0.3">
      <c r="C41" s="20" t="s">
        <v>40</v>
      </c>
      <c r="D41" s="24" t="s">
        <v>94</v>
      </c>
      <c r="E41" s="8">
        <f>SUMPRODUCT((ISR_MTG_6_5_GEO_2012_LR_GeomFea!$B$2:$B$3000=LowerGeomorphReachTables!$C41)*(ISR_MTG_6_5_GEO_2012_LR_GeomFea!$E$2:$E$3000=LowerGeomorphReachTables!E$1)*(ISR_MTG_6_5_GEO_2012_LR_GeomFea!$C$2:$C$3000)*(ISR_MTG_6_5_GEO_2012_LR_GeomFea!$D$2:$D$3000="YES"))/1000</f>
        <v>142407.49500573651</v>
      </c>
      <c r="F41" s="8">
        <f>SUMPRODUCT((ISR_MTG_6_5_GEO_2012_LR_GeomFea!$B$2:$B$3000=LowerGeomorphReachTables!$C41)*(ISR_MTG_6_5_GEO_2012_LR_GeomFea!$E$2:$E$3000=LowerGeomorphReachTables!F$1)*(ISR_MTG_6_5_GEO_2012_LR_GeomFea!$C$2:$C$3000)*(ISR_MTG_6_5_GEO_2012_LR_GeomFea!$D$2:$D$3000="YES"))/1000</f>
        <v>84228.276994209024</v>
      </c>
      <c r="G41" s="8">
        <f>SUMPRODUCT((ISR_MTG_6_5_GEO_2012_LR_GeomFea!$B$2:$B$3000=LowerGeomorphReachTables!$C41)*(ISR_MTG_6_5_GEO_2012_LR_GeomFea!$E$2:$E$3000=LowerGeomorphReachTables!G$1)*(ISR_MTG_6_5_GEO_2012_LR_GeomFea!$C$2:$C$3000)*(ISR_MTG_6_5_GEO_2012_LR_GeomFea!$D$2:$D$3000="YES"))/1000</f>
        <v>130471.98630351978</v>
      </c>
      <c r="H41" s="8">
        <f>SUMPRODUCT((ISR_MTG_6_5_GEO_2012_LR_GeomFea!$B$2:$B$3000=LowerGeomorphReachTables!$C41)*(ISR_MTG_6_5_GEO_2012_LR_GeomFea!$E$2:$E$3000=LowerGeomorphReachTables!H$1)*(ISR_MTG_6_5_GEO_2012_LR_GeomFea!$C$2:$C$3000)*(ISR_MTG_6_5_GEO_2012_LR_GeomFea!$D$2:$D$3000="YES"))/1000</f>
        <v>2917.4601951703198</v>
      </c>
      <c r="I41" s="8">
        <f>SUMPRODUCT((ISR_MTG_6_5_GEO_2012_LR_GeomFea!$B$2:$B$3000=LowerGeomorphReachTables!$C41)*(ISR_MTG_6_5_GEO_2012_LR_GeomFea!$E$2:$E$3000=LowerGeomorphReachTables!I$1)*(ISR_MTG_6_5_GEO_2012_LR_GeomFea!$C$2:$C$3000)*(ISR_MTG_6_5_GEO_2012_LR_GeomFea!$D$2:$D$3000="YES"))/1000</f>
        <v>195102.35921909095</v>
      </c>
      <c r="J41" s="8">
        <f>SUMPRODUCT((ISR_MTG_6_5_GEO_2012_LR_GeomFea!$B$2:$B$3000=LowerGeomorphReachTables!$C41)*(ISR_MTG_6_5_GEO_2012_LR_GeomFea!$E$2:$E$3000=LowerGeomorphReachTables!J$1)*(ISR_MTG_6_5_GEO_2012_LR_GeomFea!$C$2:$C$3000)*(ISR_MTG_6_5_GEO_2012_LR_GeomFea!$D$2:$D$3000="YES"))/1000</f>
        <v>22479.704091582633</v>
      </c>
      <c r="K41" s="8">
        <f>SUMPRODUCT((ISR_MTG_6_5_GEO_2012_LR_GeomFea!$B$2:$B$3000=LowerGeomorphReachTables!$C41)*(ISR_MTG_6_5_GEO_2012_LR_GeomFea!$E$2:$E$3000=LowerGeomorphReachTables!K$1)*(ISR_MTG_6_5_GEO_2012_LR_GeomFea!$C$2:$C$3000)*(ISR_MTG_6_5_GEO_2012_LR_GeomFea!$D$2:$D$3000="YES"))/1000</f>
        <v>62788.624623417898</v>
      </c>
      <c r="L41" s="8">
        <f>SUMPRODUCT((ISR_MTG_6_5_GEO_2012_LR_GeomFea!$B$2:$B$3000=LowerGeomorphReachTables!$C41)*(ISR_MTG_6_5_GEO_2012_LR_GeomFea!$E$2:$E$3000=LowerGeomorphReachTables!L$1)*(ISR_MTG_6_5_GEO_2012_LR_GeomFea!$C$2:$C$3000)*(ISR_MTG_6_5_GEO_2012_LR_GeomFea!$D$2:$D$3000="YES"))/1000</f>
        <v>5733.9063451136408</v>
      </c>
      <c r="M41" s="8">
        <f>SUMPRODUCT((ISR_MTG_6_5_GEO_2012_LR_GeomFea!$B$2:$B$3000=LowerGeomorphReachTables!$C41)*(ISR_MTG_6_5_GEO_2012_LR_GeomFea!$E$2:$E$3000=LowerGeomorphReachTables!M$1)*(ISR_MTG_6_5_GEO_2012_LR_GeomFea!$C$2:$C$3000)*(ISR_MTG_6_5_GEO_2012_LR_GeomFea!$D$2:$D$3000="YES"))/1000</f>
        <v>0</v>
      </c>
      <c r="N41" s="8">
        <f>SUMPRODUCT((ISR_MTG_6_5_GEO_2012_LR_GeomFea!$B$2:$B$3000=LowerGeomorphReachTables!$C41)*(ISR_MTG_6_5_GEO_2012_LR_GeomFea!$E$2:$E$3000=LowerGeomorphReachTables!N$1)*(ISR_MTG_6_5_GEO_2012_LR_GeomFea!$C$2:$C$3000)*(ISR_MTG_6_5_GEO_2012_LR_GeomFea!$D$2:$D$3000="YES"))/1000</f>
        <v>7846.0648964302018</v>
      </c>
      <c r="O41" s="8">
        <f>SUMPRODUCT((ISR_MTG_6_5_GEO_2012_LR_GeomFea!$B$2:$B$3000=LowerGeomorphReachTables!$C41)*(ISR_MTG_6_5_GEO_2012_LR_GeomFea!$E$2:$E$3000=LowerGeomorphReachTables!O$1)*(ISR_MTG_6_5_GEO_2012_LR_GeomFea!$C$2:$C$3000)*(ISR_MTG_6_5_GEO_2012_LR_GeomFea!$D$2:$D$3000="YES"))/1000</f>
        <v>1060.5574532973999</v>
      </c>
      <c r="P41" s="8">
        <f>SUMPRODUCT((ISR_MTG_6_5_GEO_2012_LR_GeomFea!$B$2:$B$3000=LowerGeomorphReachTables!$C41)*(ISR_MTG_6_5_GEO_2012_LR_GeomFea!$E$2:$E$3000=LowerGeomorphReachTables!P$1)*(ISR_MTG_6_5_GEO_2012_LR_GeomFea!$C$2:$C$3000)*(ISR_MTG_6_5_GEO_2012_LR_GeomFea!$D$2:$D$3000="YES"))/1000</f>
        <v>2057.4313017099998</v>
      </c>
      <c r="Q41" s="8">
        <f>SUMPRODUCT((ISR_MTG_6_5_GEO_2012_LR_GeomFea!$B$2:$B$3000=LowerGeomorphReachTables!$C41)*(ISR_MTG_6_5_GEO_2012_LR_GeomFea!$E$2:$E$3000=LowerGeomorphReachTables!Q$1)*(ISR_MTG_6_5_GEO_2012_LR_GeomFea!$C$2:$C$3000)*(ISR_MTG_6_5_GEO_2012_LR_GeomFea!$D$2:$D$3000="YES"))/1000</f>
        <v>1104.9208694265999</v>
      </c>
      <c r="R41" s="8">
        <f>SUMPRODUCT((ISR_MTG_6_5_GEO_2012_LR_GeomFea!$B$2:$B$3000=LowerGeomorphReachTables!$C41)*(ISR_MTG_6_5_GEO_2012_LR_GeomFea!$E$2:$E$3000=LowerGeomorphReachTables!R$1)*(ISR_MTG_6_5_GEO_2012_LR_GeomFea!$C$2:$C$3000)*(ISR_MTG_6_5_GEO_2012_LR_GeomFea!$D$2:$D$3000="YES"))/1000</f>
        <v>351.298767355</v>
      </c>
      <c r="S41" s="8">
        <f>SUMPRODUCT((ISR_MTG_6_5_GEO_2012_LR_GeomFea!$B$2:$B$3000=LowerGeomorphReachTables!$C41)*(ISR_MTG_6_5_GEO_2012_LR_GeomFea!$E$2:$E$3000=LowerGeomorphReachTables!S$1)*(ISR_MTG_6_5_GEO_2012_LR_GeomFea!$C$2:$C$3000)*(ISR_MTG_6_5_GEO_2012_LR_GeomFea!$D$2:$D$3000="YES"))/1000</f>
        <v>580.81971592260004</v>
      </c>
      <c r="T41" s="8">
        <f>SUMPRODUCT((ISR_MTG_6_5_GEO_2012_LR_GeomFea!$B$2:$B$3000=LowerGeomorphReachTables!$C41)*(ISR_MTG_6_5_GEO_2012_LR_GeomFea!$E$2:$E$3000=LowerGeomorphReachTables!T$1)*(ISR_MTG_6_5_GEO_2012_LR_GeomFea!$C$2:$C$3000)*(ISR_MTG_6_5_GEO_2012_LR_GeomFea!$D$2:$D$3000="YES"))/1000</f>
        <v>181271.73484799999</v>
      </c>
      <c r="U41" s="8">
        <f>SUMPRODUCT((ISR_MTG_6_5_GEO_2012_LR_GeomFea!$B$2:$B$3000=LowerGeomorphReachTables!$C41)*(ISR_MTG_6_5_GEO_2012_LR_GeomFea!$C$2:$C$3000)*(ISR_MTG_6_5_GEO_2012_LR_GeomFea!$D$2:$D$3000="NO"))/1000</f>
        <v>129000.02437147454</v>
      </c>
      <c r="V41" s="8">
        <f t="shared" si="4"/>
        <v>969402.66500145709</v>
      </c>
      <c r="AC41" s="20" t="s">
        <v>40</v>
      </c>
      <c r="AD41" s="21">
        <f t="shared" si="5"/>
        <v>129000.02437147454</v>
      </c>
      <c r="AE41" s="21" t="e">
        <f>#REF!</f>
        <v>#REF!</v>
      </c>
      <c r="AF41" s="23" t="e">
        <f t="shared" si="6"/>
        <v>#REF!</v>
      </c>
    </row>
    <row r="42" spans="1:32" ht="15" customHeight="1" x14ac:dyDescent="0.3">
      <c r="C42" s="20" t="s">
        <v>41</v>
      </c>
      <c r="D42" s="19">
        <v>46900</v>
      </c>
      <c r="E42" s="8">
        <f>SUMPRODUCT((ISR_MTG_6_5_GEO_2012_LR_GeomFea!$B$2:$B$3000=LowerGeomorphReachTables!$C42)*(ISR_MTG_6_5_GEO_2012_LR_GeomFea!$E$2:$E$3000=LowerGeomorphReachTables!E$1)*(ISR_MTG_6_5_GEO_2012_LR_GeomFea!$C$2:$C$3000)*(ISR_MTG_6_5_GEO_2012_LR_GeomFea!$D$2:$D$3000="YES"))/1000</f>
        <v>126610.241117</v>
      </c>
      <c r="F42" s="8">
        <f>SUMPRODUCT((ISR_MTG_6_5_GEO_2012_LR_GeomFea!$B$2:$B$3000=LowerGeomorphReachTables!$C42)*(ISR_MTG_6_5_GEO_2012_LR_GeomFea!$E$2:$E$3000=LowerGeomorphReachTables!F$1)*(ISR_MTG_6_5_GEO_2012_LR_GeomFea!$C$2:$C$3000)*(ISR_MTG_6_5_GEO_2012_LR_GeomFea!$D$2:$D$3000="YES"))/1000</f>
        <v>160038.33219117371</v>
      </c>
      <c r="G42" s="8">
        <f>SUMPRODUCT((ISR_MTG_6_5_GEO_2012_LR_GeomFea!$B$2:$B$3000=LowerGeomorphReachTables!$C42)*(ISR_MTG_6_5_GEO_2012_LR_GeomFea!$E$2:$E$3000=LowerGeomorphReachTables!G$1)*(ISR_MTG_6_5_GEO_2012_LR_GeomFea!$C$2:$C$3000)*(ISR_MTG_6_5_GEO_2012_LR_GeomFea!$D$2:$D$3000="YES"))/1000</f>
        <v>155121.56712225999</v>
      </c>
      <c r="H42" s="8">
        <f>SUMPRODUCT((ISR_MTG_6_5_GEO_2012_LR_GeomFea!$B$2:$B$3000=LowerGeomorphReachTables!$C42)*(ISR_MTG_6_5_GEO_2012_LR_GeomFea!$E$2:$E$3000=LowerGeomorphReachTables!H$1)*(ISR_MTG_6_5_GEO_2012_LR_GeomFea!$C$2:$C$3000)*(ISR_MTG_6_5_GEO_2012_LR_GeomFea!$D$2:$D$3000="YES"))/1000</f>
        <v>2029.3794462086</v>
      </c>
      <c r="I42" s="8">
        <f>SUMPRODUCT((ISR_MTG_6_5_GEO_2012_LR_GeomFea!$B$2:$B$3000=LowerGeomorphReachTables!$C42)*(ISR_MTG_6_5_GEO_2012_LR_GeomFea!$E$2:$E$3000=LowerGeomorphReachTables!I$1)*(ISR_MTG_6_5_GEO_2012_LR_GeomFea!$C$2:$C$3000)*(ISR_MTG_6_5_GEO_2012_LR_GeomFea!$D$2:$D$3000="YES"))/1000</f>
        <v>547959.38803939556</v>
      </c>
      <c r="J42" s="8">
        <f>SUMPRODUCT((ISR_MTG_6_5_GEO_2012_LR_GeomFea!$B$2:$B$3000=LowerGeomorphReachTables!$C42)*(ISR_MTG_6_5_GEO_2012_LR_GeomFea!$E$2:$E$3000=LowerGeomorphReachTables!J$1)*(ISR_MTG_6_5_GEO_2012_LR_GeomFea!$C$2:$C$3000)*(ISR_MTG_6_5_GEO_2012_LR_GeomFea!$D$2:$D$3000="YES"))/1000</f>
        <v>23415.344878306634</v>
      </c>
      <c r="K42" s="8">
        <f>SUMPRODUCT((ISR_MTG_6_5_GEO_2012_LR_GeomFea!$B$2:$B$3000=LowerGeomorphReachTables!$C42)*(ISR_MTG_6_5_GEO_2012_LR_GeomFea!$E$2:$E$3000=LowerGeomorphReachTables!K$1)*(ISR_MTG_6_5_GEO_2012_LR_GeomFea!$C$2:$C$3000)*(ISR_MTG_6_5_GEO_2012_LR_GeomFea!$D$2:$D$3000="YES"))/1000</f>
        <v>59624.083329868146</v>
      </c>
      <c r="L42" s="8">
        <f>SUMPRODUCT((ISR_MTG_6_5_GEO_2012_LR_GeomFea!$B$2:$B$3000=LowerGeomorphReachTables!$C42)*(ISR_MTG_6_5_GEO_2012_LR_GeomFea!$E$2:$E$3000=LowerGeomorphReachTables!L$1)*(ISR_MTG_6_5_GEO_2012_LR_GeomFea!$C$2:$C$3000)*(ISR_MTG_6_5_GEO_2012_LR_GeomFea!$D$2:$D$3000="YES"))/1000</f>
        <v>2029.0455016000001</v>
      </c>
      <c r="M42" s="8">
        <f>SUMPRODUCT((ISR_MTG_6_5_GEO_2012_LR_GeomFea!$B$2:$B$3000=LowerGeomorphReachTables!$C42)*(ISR_MTG_6_5_GEO_2012_LR_GeomFea!$E$2:$E$3000=LowerGeomorphReachTables!M$1)*(ISR_MTG_6_5_GEO_2012_LR_GeomFea!$C$2:$C$3000)*(ISR_MTG_6_5_GEO_2012_LR_GeomFea!$D$2:$D$3000="YES"))/1000</f>
        <v>0</v>
      </c>
      <c r="N42" s="8">
        <f>SUMPRODUCT((ISR_MTG_6_5_GEO_2012_LR_GeomFea!$B$2:$B$3000=LowerGeomorphReachTables!$C42)*(ISR_MTG_6_5_GEO_2012_LR_GeomFea!$E$2:$E$3000=LowerGeomorphReachTables!N$1)*(ISR_MTG_6_5_GEO_2012_LR_GeomFea!$C$2:$C$3000)*(ISR_MTG_6_5_GEO_2012_LR_GeomFea!$D$2:$D$3000="YES"))/1000</f>
        <v>5342.7250637778006</v>
      </c>
      <c r="O42" s="8">
        <f>SUMPRODUCT((ISR_MTG_6_5_GEO_2012_LR_GeomFea!$B$2:$B$3000=LowerGeomorphReachTables!$C42)*(ISR_MTG_6_5_GEO_2012_LR_GeomFea!$E$2:$E$3000=LowerGeomorphReachTables!O$1)*(ISR_MTG_6_5_GEO_2012_LR_GeomFea!$C$2:$C$3000)*(ISR_MTG_6_5_GEO_2012_LR_GeomFea!$D$2:$D$3000="YES"))/1000</f>
        <v>2450.7867963621011</v>
      </c>
      <c r="P42" s="8">
        <f>SUMPRODUCT((ISR_MTG_6_5_GEO_2012_LR_GeomFea!$B$2:$B$3000=LowerGeomorphReachTables!$C42)*(ISR_MTG_6_5_GEO_2012_LR_GeomFea!$E$2:$E$3000=LowerGeomorphReachTables!P$1)*(ISR_MTG_6_5_GEO_2012_LR_GeomFea!$C$2:$C$3000)*(ISR_MTG_6_5_GEO_2012_LR_GeomFea!$D$2:$D$3000="YES"))/1000</f>
        <v>1225.1478808768502</v>
      </c>
      <c r="Q42" s="8">
        <f>SUMPRODUCT((ISR_MTG_6_5_GEO_2012_LR_GeomFea!$B$2:$B$3000=LowerGeomorphReachTables!$C42)*(ISR_MTG_6_5_GEO_2012_LR_GeomFea!$E$2:$E$3000=LowerGeomorphReachTables!Q$1)*(ISR_MTG_6_5_GEO_2012_LR_GeomFea!$C$2:$C$3000)*(ISR_MTG_6_5_GEO_2012_LR_GeomFea!$D$2:$D$3000="YES"))/1000</f>
        <v>15374.028138193504</v>
      </c>
      <c r="R42" s="8">
        <f>SUMPRODUCT((ISR_MTG_6_5_GEO_2012_LR_GeomFea!$B$2:$B$3000=LowerGeomorphReachTables!$C42)*(ISR_MTG_6_5_GEO_2012_LR_GeomFea!$E$2:$E$3000=LowerGeomorphReachTables!R$1)*(ISR_MTG_6_5_GEO_2012_LR_GeomFea!$C$2:$C$3000)*(ISR_MTG_6_5_GEO_2012_LR_GeomFea!$D$2:$D$3000="YES"))/1000</f>
        <v>0</v>
      </c>
      <c r="S42" s="8">
        <f>SUMPRODUCT((ISR_MTG_6_5_GEO_2012_LR_GeomFea!$B$2:$B$3000=LowerGeomorphReachTables!$C42)*(ISR_MTG_6_5_GEO_2012_LR_GeomFea!$E$2:$E$3000=LowerGeomorphReachTables!S$1)*(ISR_MTG_6_5_GEO_2012_LR_GeomFea!$C$2:$C$3000)*(ISR_MTG_6_5_GEO_2012_LR_GeomFea!$D$2:$D$3000="YES"))/1000</f>
        <v>2235.5028675146896</v>
      </c>
      <c r="T42" s="8">
        <f>SUMPRODUCT((ISR_MTG_6_5_GEO_2012_LR_GeomFea!$B$2:$B$3000=LowerGeomorphReachTables!$C42)*(ISR_MTG_6_5_GEO_2012_LR_GeomFea!$E$2:$E$3000=LowerGeomorphReachTables!T$1)*(ISR_MTG_6_5_GEO_2012_LR_GeomFea!$C$2:$C$3000)*(ISR_MTG_6_5_GEO_2012_LR_GeomFea!$D$2:$D$3000="YES"))/1000</f>
        <v>628065.36088282859</v>
      </c>
      <c r="U42" s="8">
        <f>SUMPRODUCT((ISR_MTG_6_5_GEO_2012_LR_GeomFea!$B$2:$B$3000=LowerGeomorphReachTables!$C42)*(ISR_MTG_6_5_GEO_2012_LR_GeomFea!$C$2:$C$3000)*(ISR_MTG_6_5_GEO_2012_LR_GeomFea!$D$2:$D$3000="NO"))/1000</f>
        <v>161400.18197148043</v>
      </c>
      <c r="V42" s="8">
        <f t="shared" si="4"/>
        <v>1892921.1152268464</v>
      </c>
      <c r="AC42" s="20" t="s">
        <v>41</v>
      </c>
      <c r="AD42" s="21">
        <f t="shared" si="5"/>
        <v>161400.18197148043</v>
      </c>
      <c r="AE42" s="21" t="e">
        <f>#REF!</f>
        <v>#REF!</v>
      </c>
      <c r="AF42" s="23" t="e">
        <f t="shared" si="6"/>
        <v>#REF!</v>
      </c>
    </row>
    <row r="43" spans="1:32" ht="15" customHeight="1" x14ac:dyDescent="0.3">
      <c r="C43" s="20" t="s">
        <v>42</v>
      </c>
      <c r="D43" s="19">
        <v>46900</v>
      </c>
      <c r="E43" s="8">
        <f>SUMPRODUCT((ISR_MTG_6_5_GEO_2012_LR_GeomFea!$B$2:$B$3000=LowerGeomorphReachTables!$C43)*(ISR_MTG_6_5_GEO_2012_LR_GeomFea!$E$2:$E$3000=LowerGeomorphReachTables!E$1)*(ISR_MTG_6_5_GEO_2012_LR_GeomFea!$C$2:$C$3000)*(ISR_MTG_6_5_GEO_2012_LR_GeomFea!$D$2:$D$3000="YES"))/1000</f>
        <v>94450.623478578942</v>
      </c>
      <c r="F43" s="8">
        <f>SUMPRODUCT((ISR_MTG_6_5_GEO_2012_LR_GeomFea!$B$2:$B$3000=LowerGeomorphReachTables!$C43)*(ISR_MTG_6_5_GEO_2012_LR_GeomFea!$E$2:$E$3000=LowerGeomorphReachTables!F$1)*(ISR_MTG_6_5_GEO_2012_LR_GeomFea!$C$2:$C$3000)*(ISR_MTG_6_5_GEO_2012_LR_GeomFea!$D$2:$D$3000="YES"))/1000</f>
        <v>55676.408787364788</v>
      </c>
      <c r="G43" s="8">
        <f>SUMPRODUCT((ISR_MTG_6_5_GEO_2012_LR_GeomFea!$B$2:$B$3000=LowerGeomorphReachTables!$C43)*(ISR_MTG_6_5_GEO_2012_LR_GeomFea!$E$2:$E$3000=LowerGeomorphReachTables!G$1)*(ISR_MTG_6_5_GEO_2012_LR_GeomFea!$C$2:$C$3000)*(ISR_MTG_6_5_GEO_2012_LR_GeomFea!$D$2:$D$3000="YES"))/1000</f>
        <v>12423.0314041335</v>
      </c>
      <c r="H43" s="8">
        <f>SUMPRODUCT((ISR_MTG_6_5_GEO_2012_LR_GeomFea!$B$2:$B$3000=LowerGeomorphReachTables!$C43)*(ISR_MTG_6_5_GEO_2012_LR_GeomFea!$E$2:$E$3000=LowerGeomorphReachTables!H$1)*(ISR_MTG_6_5_GEO_2012_LR_GeomFea!$C$2:$C$3000)*(ISR_MTG_6_5_GEO_2012_LR_GeomFea!$D$2:$D$3000="YES"))/1000</f>
        <v>1819.9195775289002</v>
      </c>
      <c r="I43" s="8">
        <f>SUMPRODUCT((ISR_MTG_6_5_GEO_2012_LR_GeomFea!$B$2:$B$3000=LowerGeomorphReachTables!$C43)*(ISR_MTG_6_5_GEO_2012_LR_GeomFea!$E$2:$E$3000=LowerGeomorphReachTables!I$1)*(ISR_MTG_6_5_GEO_2012_LR_GeomFea!$C$2:$C$3000)*(ISR_MTG_6_5_GEO_2012_LR_GeomFea!$D$2:$D$3000="YES"))/1000</f>
        <v>124246.24719615764</v>
      </c>
      <c r="J43" s="8">
        <f>SUMPRODUCT((ISR_MTG_6_5_GEO_2012_LR_GeomFea!$B$2:$B$3000=LowerGeomorphReachTables!$C43)*(ISR_MTG_6_5_GEO_2012_LR_GeomFea!$E$2:$E$3000=LowerGeomorphReachTables!J$1)*(ISR_MTG_6_5_GEO_2012_LR_GeomFea!$C$2:$C$3000)*(ISR_MTG_6_5_GEO_2012_LR_GeomFea!$D$2:$D$3000="YES"))/1000</f>
        <v>3120.6770629805005</v>
      </c>
      <c r="K43" s="8">
        <f>SUMPRODUCT((ISR_MTG_6_5_GEO_2012_LR_GeomFea!$B$2:$B$3000=LowerGeomorphReachTables!$C43)*(ISR_MTG_6_5_GEO_2012_LR_GeomFea!$E$2:$E$3000=LowerGeomorphReachTables!K$1)*(ISR_MTG_6_5_GEO_2012_LR_GeomFea!$C$2:$C$3000)*(ISR_MTG_6_5_GEO_2012_LR_GeomFea!$D$2:$D$3000="YES"))/1000</f>
        <v>219690.47886327442</v>
      </c>
      <c r="L43" s="8">
        <f>SUMPRODUCT((ISR_MTG_6_5_GEO_2012_LR_GeomFea!$B$2:$B$3000=LowerGeomorphReachTables!$C43)*(ISR_MTG_6_5_GEO_2012_LR_GeomFea!$E$2:$E$3000=LowerGeomorphReachTables!L$1)*(ISR_MTG_6_5_GEO_2012_LR_GeomFea!$C$2:$C$3000)*(ISR_MTG_6_5_GEO_2012_LR_GeomFea!$D$2:$D$3000="YES"))/1000</f>
        <v>0</v>
      </c>
      <c r="M43" s="8">
        <f>SUMPRODUCT((ISR_MTG_6_5_GEO_2012_LR_GeomFea!$B$2:$B$3000=LowerGeomorphReachTables!$C43)*(ISR_MTG_6_5_GEO_2012_LR_GeomFea!$E$2:$E$3000=LowerGeomorphReachTables!M$1)*(ISR_MTG_6_5_GEO_2012_LR_GeomFea!$C$2:$C$3000)*(ISR_MTG_6_5_GEO_2012_LR_GeomFea!$D$2:$D$3000="YES"))/1000</f>
        <v>0</v>
      </c>
      <c r="N43" s="8">
        <f>SUMPRODUCT((ISR_MTG_6_5_GEO_2012_LR_GeomFea!$B$2:$B$3000=LowerGeomorphReachTables!$C43)*(ISR_MTG_6_5_GEO_2012_LR_GeomFea!$E$2:$E$3000=LowerGeomorphReachTables!N$1)*(ISR_MTG_6_5_GEO_2012_LR_GeomFea!$C$2:$C$3000)*(ISR_MTG_6_5_GEO_2012_LR_GeomFea!$D$2:$D$3000="YES"))/1000</f>
        <v>9293.964664232999</v>
      </c>
      <c r="O43" s="8">
        <f>SUMPRODUCT((ISR_MTG_6_5_GEO_2012_LR_GeomFea!$B$2:$B$3000=LowerGeomorphReachTables!$C43)*(ISR_MTG_6_5_GEO_2012_LR_GeomFea!$E$2:$E$3000=LowerGeomorphReachTables!O$1)*(ISR_MTG_6_5_GEO_2012_LR_GeomFea!$C$2:$C$3000)*(ISR_MTG_6_5_GEO_2012_LR_GeomFea!$D$2:$D$3000="YES"))/1000</f>
        <v>1247.649463446</v>
      </c>
      <c r="P43" s="8">
        <f>SUMPRODUCT((ISR_MTG_6_5_GEO_2012_LR_GeomFea!$B$2:$B$3000=LowerGeomorphReachTables!$C43)*(ISR_MTG_6_5_GEO_2012_LR_GeomFea!$E$2:$E$3000=LowerGeomorphReachTables!P$1)*(ISR_MTG_6_5_GEO_2012_LR_GeomFea!$C$2:$C$3000)*(ISR_MTG_6_5_GEO_2012_LR_GeomFea!$D$2:$D$3000="YES"))/1000</f>
        <v>0</v>
      </c>
      <c r="Q43" s="8">
        <f>SUMPRODUCT((ISR_MTG_6_5_GEO_2012_LR_GeomFea!$B$2:$B$3000=LowerGeomorphReachTables!$C43)*(ISR_MTG_6_5_GEO_2012_LR_GeomFea!$E$2:$E$3000=LowerGeomorphReachTables!Q$1)*(ISR_MTG_6_5_GEO_2012_LR_GeomFea!$C$2:$C$3000)*(ISR_MTG_6_5_GEO_2012_LR_GeomFea!$D$2:$D$3000="YES"))/1000</f>
        <v>519.51215409969996</v>
      </c>
      <c r="R43" s="8">
        <f>SUMPRODUCT((ISR_MTG_6_5_GEO_2012_LR_GeomFea!$B$2:$B$3000=LowerGeomorphReachTables!$C43)*(ISR_MTG_6_5_GEO_2012_LR_GeomFea!$E$2:$E$3000=LowerGeomorphReachTables!R$1)*(ISR_MTG_6_5_GEO_2012_LR_GeomFea!$C$2:$C$3000)*(ISR_MTG_6_5_GEO_2012_LR_GeomFea!$D$2:$D$3000="YES"))/1000</f>
        <v>0</v>
      </c>
      <c r="S43" s="8">
        <f>SUMPRODUCT((ISR_MTG_6_5_GEO_2012_LR_GeomFea!$B$2:$B$3000=LowerGeomorphReachTables!$C43)*(ISR_MTG_6_5_GEO_2012_LR_GeomFea!$E$2:$E$3000=LowerGeomorphReachTables!S$1)*(ISR_MTG_6_5_GEO_2012_LR_GeomFea!$C$2:$C$3000)*(ISR_MTG_6_5_GEO_2012_LR_GeomFea!$D$2:$D$3000="YES"))/1000</f>
        <v>8927.9870786957981</v>
      </c>
      <c r="T43" s="8">
        <f>SUMPRODUCT((ISR_MTG_6_5_GEO_2012_LR_GeomFea!$B$2:$B$3000=LowerGeomorphReachTables!$C43)*(ISR_MTG_6_5_GEO_2012_LR_GeomFea!$E$2:$E$3000=LowerGeomorphReachTables!T$1)*(ISR_MTG_6_5_GEO_2012_LR_GeomFea!$C$2:$C$3000)*(ISR_MTG_6_5_GEO_2012_LR_GeomFea!$D$2:$D$3000="YES"))/1000</f>
        <v>100591.45820052906</v>
      </c>
      <c r="U43" s="8">
        <f>SUMPRODUCT((ISR_MTG_6_5_GEO_2012_LR_GeomFea!$B$2:$B$3000=LowerGeomorphReachTables!$C43)*(ISR_MTG_6_5_GEO_2012_LR_GeomFea!$C$2:$C$3000)*(ISR_MTG_6_5_GEO_2012_LR_GeomFea!$D$2:$D$3000="NO"))/1000</f>
        <v>87082.081770001605</v>
      </c>
      <c r="V43" s="8">
        <f t="shared" si="4"/>
        <v>719090.03970102384</v>
      </c>
      <c r="AC43" s="20" t="s">
        <v>42</v>
      </c>
      <c r="AD43" s="21">
        <f t="shared" si="5"/>
        <v>87082.081770001605</v>
      </c>
      <c r="AE43" s="21" t="e">
        <f>#REF!</f>
        <v>#REF!</v>
      </c>
      <c r="AF43" s="23" t="e">
        <f t="shared" si="6"/>
        <v>#REF!</v>
      </c>
    </row>
    <row r="44" spans="1:32" ht="15" customHeight="1" x14ac:dyDescent="0.3">
      <c r="C44" s="20" t="s">
        <v>43</v>
      </c>
      <c r="D44" s="19">
        <v>46900</v>
      </c>
      <c r="E44" s="8">
        <f>SUMPRODUCT((ISR_MTG_6_5_GEO_2012_LR_GeomFea!$B$2:$B$3000=LowerGeomorphReachTables!$C44)*(ISR_MTG_6_5_GEO_2012_LR_GeomFea!$E$2:$E$3000=LowerGeomorphReachTables!E$1)*(ISR_MTG_6_5_GEO_2012_LR_GeomFea!$C$2:$C$3000)*(ISR_MTG_6_5_GEO_2012_LR_GeomFea!$D$2:$D$3000="YES"))/1000</f>
        <v>129912.27066849319</v>
      </c>
      <c r="F44" s="8">
        <f>SUMPRODUCT((ISR_MTG_6_5_GEO_2012_LR_GeomFea!$B$2:$B$3000=LowerGeomorphReachTables!$C44)*(ISR_MTG_6_5_GEO_2012_LR_GeomFea!$E$2:$E$3000=LowerGeomorphReachTables!F$1)*(ISR_MTG_6_5_GEO_2012_LR_GeomFea!$C$2:$C$3000)*(ISR_MTG_6_5_GEO_2012_LR_GeomFea!$D$2:$D$3000="YES"))/1000</f>
        <v>925.89660991490007</v>
      </c>
      <c r="G44" s="8">
        <f>SUMPRODUCT((ISR_MTG_6_5_GEO_2012_LR_GeomFea!$B$2:$B$3000=LowerGeomorphReachTables!$C44)*(ISR_MTG_6_5_GEO_2012_LR_GeomFea!$E$2:$E$3000=LowerGeomorphReachTables!G$1)*(ISR_MTG_6_5_GEO_2012_LR_GeomFea!$C$2:$C$3000)*(ISR_MTG_6_5_GEO_2012_LR_GeomFea!$D$2:$D$3000="YES"))/1000</f>
        <v>16816.422509430002</v>
      </c>
      <c r="H44" s="8">
        <f>SUMPRODUCT((ISR_MTG_6_5_GEO_2012_LR_GeomFea!$B$2:$B$3000=LowerGeomorphReachTables!$C44)*(ISR_MTG_6_5_GEO_2012_LR_GeomFea!$E$2:$E$3000=LowerGeomorphReachTables!H$1)*(ISR_MTG_6_5_GEO_2012_LR_GeomFea!$C$2:$C$3000)*(ISR_MTG_6_5_GEO_2012_LR_GeomFea!$D$2:$D$3000="YES"))/1000</f>
        <v>45716.438241262003</v>
      </c>
      <c r="I44" s="8">
        <f>SUMPRODUCT((ISR_MTG_6_5_GEO_2012_LR_GeomFea!$B$2:$B$3000=LowerGeomorphReachTables!$C44)*(ISR_MTG_6_5_GEO_2012_LR_GeomFea!$E$2:$E$3000=LowerGeomorphReachTables!I$1)*(ISR_MTG_6_5_GEO_2012_LR_GeomFea!$C$2:$C$3000)*(ISR_MTG_6_5_GEO_2012_LR_GeomFea!$D$2:$D$3000="YES"))/1000</f>
        <v>319.29142011439995</v>
      </c>
      <c r="J44" s="8">
        <f>SUMPRODUCT((ISR_MTG_6_5_GEO_2012_LR_GeomFea!$B$2:$B$3000=LowerGeomorphReachTables!$C44)*(ISR_MTG_6_5_GEO_2012_LR_GeomFea!$E$2:$E$3000=LowerGeomorphReachTables!J$1)*(ISR_MTG_6_5_GEO_2012_LR_GeomFea!$C$2:$C$3000)*(ISR_MTG_6_5_GEO_2012_LR_GeomFea!$D$2:$D$3000="YES"))/1000</f>
        <v>1444.1788635539999</v>
      </c>
      <c r="K44" s="8">
        <f>SUMPRODUCT((ISR_MTG_6_5_GEO_2012_LR_GeomFea!$B$2:$B$3000=LowerGeomorphReachTables!$C44)*(ISR_MTG_6_5_GEO_2012_LR_GeomFea!$E$2:$E$3000=LowerGeomorphReachTables!K$1)*(ISR_MTG_6_5_GEO_2012_LR_GeomFea!$C$2:$C$3000)*(ISR_MTG_6_5_GEO_2012_LR_GeomFea!$D$2:$D$3000="YES"))/1000</f>
        <v>1622.99005554068</v>
      </c>
      <c r="L44" s="8">
        <f>SUMPRODUCT((ISR_MTG_6_5_GEO_2012_LR_GeomFea!$B$2:$B$3000=LowerGeomorphReachTables!$C44)*(ISR_MTG_6_5_GEO_2012_LR_GeomFea!$E$2:$E$3000=LowerGeomorphReachTables!L$1)*(ISR_MTG_6_5_GEO_2012_LR_GeomFea!$C$2:$C$3000)*(ISR_MTG_6_5_GEO_2012_LR_GeomFea!$D$2:$D$3000="YES"))/1000</f>
        <v>0</v>
      </c>
      <c r="M44" s="8">
        <f>SUMPRODUCT((ISR_MTG_6_5_GEO_2012_LR_GeomFea!$B$2:$B$3000=LowerGeomorphReachTables!$C44)*(ISR_MTG_6_5_GEO_2012_LR_GeomFea!$E$2:$E$3000=LowerGeomorphReachTables!M$1)*(ISR_MTG_6_5_GEO_2012_LR_GeomFea!$C$2:$C$3000)*(ISR_MTG_6_5_GEO_2012_LR_GeomFea!$D$2:$D$3000="YES"))/1000</f>
        <v>0</v>
      </c>
      <c r="N44" s="8">
        <f>SUMPRODUCT((ISR_MTG_6_5_GEO_2012_LR_GeomFea!$B$2:$B$3000=LowerGeomorphReachTables!$C44)*(ISR_MTG_6_5_GEO_2012_LR_GeomFea!$E$2:$E$3000=LowerGeomorphReachTables!N$1)*(ISR_MTG_6_5_GEO_2012_LR_GeomFea!$C$2:$C$3000)*(ISR_MTG_6_5_GEO_2012_LR_GeomFea!$D$2:$D$3000="YES"))/1000</f>
        <v>4810.9648450798122</v>
      </c>
      <c r="O44" s="8">
        <f>SUMPRODUCT((ISR_MTG_6_5_GEO_2012_LR_GeomFea!$B$2:$B$3000=LowerGeomorphReachTables!$C44)*(ISR_MTG_6_5_GEO_2012_LR_GeomFea!$E$2:$E$3000=LowerGeomorphReachTables!O$1)*(ISR_MTG_6_5_GEO_2012_LR_GeomFea!$C$2:$C$3000)*(ISR_MTG_6_5_GEO_2012_LR_GeomFea!$D$2:$D$3000="YES"))/1000</f>
        <v>1664.1819991694999</v>
      </c>
      <c r="P44" s="8">
        <f>SUMPRODUCT((ISR_MTG_6_5_GEO_2012_LR_GeomFea!$B$2:$B$3000=LowerGeomorphReachTables!$C44)*(ISR_MTG_6_5_GEO_2012_LR_GeomFea!$E$2:$E$3000=LowerGeomorphReachTables!P$1)*(ISR_MTG_6_5_GEO_2012_LR_GeomFea!$C$2:$C$3000)*(ISR_MTG_6_5_GEO_2012_LR_GeomFea!$D$2:$D$3000="YES"))/1000</f>
        <v>0</v>
      </c>
      <c r="Q44" s="8">
        <f>SUMPRODUCT((ISR_MTG_6_5_GEO_2012_LR_GeomFea!$B$2:$B$3000=LowerGeomorphReachTables!$C44)*(ISR_MTG_6_5_GEO_2012_LR_GeomFea!$E$2:$E$3000=LowerGeomorphReachTables!Q$1)*(ISR_MTG_6_5_GEO_2012_LR_GeomFea!$C$2:$C$3000)*(ISR_MTG_6_5_GEO_2012_LR_GeomFea!$D$2:$D$3000="YES"))/1000</f>
        <v>4736.7104274470003</v>
      </c>
      <c r="R44" s="8">
        <f>SUMPRODUCT((ISR_MTG_6_5_GEO_2012_LR_GeomFea!$B$2:$B$3000=LowerGeomorphReachTables!$C44)*(ISR_MTG_6_5_GEO_2012_LR_GeomFea!$E$2:$E$3000=LowerGeomorphReachTables!R$1)*(ISR_MTG_6_5_GEO_2012_LR_GeomFea!$C$2:$C$3000)*(ISR_MTG_6_5_GEO_2012_LR_GeomFea!$D$2:$D$3000="YES"))/1000</f>
        <v>0</v>
      </c>
      <c r="S44" s="8">
        <f>SUMPRODUCT((ISR_MTG_6_5_GEO_2012_LR_GeomFea!$B$2:$B$3000=LowerGeomorphReachTables!$C44)*(ISR_MTG_6_5_GEO_2012_LR_GeomFea!$E$2:$E$3000=LowerGeomorphReachTables!S$1)*(ISR_MTG_6_5_GEO_2012_LR_GeomFea!$C$2:$C$3000)*(ISR_MTG_6_5_GEO_2012_LR_GeomFea!$D$2:$D$3000="YES"))/1000</f>
        <v>4877.4282238757896</v>
      </c>
      <c r="T44" s="8">
        <f>SUMPRODUCT((ISR_MTG_6_5_GEO_2012_LR_GeomFea!$B$2:$B$3000=LowerGeomorphReachTables!$C44)*(ISR_MTG_6_5_GEO_2012_LR_GeomFea!$E$2:$E$3000=LowerGeomorphReachTables!T$1)*(ISR_MTG_6_5_GEO_2012_LR_GeomFea!$C$2:$C$3000)*(ISR_MTG_6_5_GEO_2012_LR_GeomFea!$D$2:$D$3000="YES"))/1000</f>
        <v>309651.911624</v>
      </c>
      <c r="U44" s="8">
        <f>SUMPRODUCT((ISR_MTG_6_5_GEO_2012_LR_GeomFea!$B$2:$B$3000=LowerGeomorphReachTables!$C44)*(ISR_MTG_6_5_GEO_2012_LR_GeomFea!$C$2:$C$3000)*(ISR_MTG_6_5_GEO_2012_LR_GeomFea!$D$2:$D$3000="NO"))/1000</f>
        <v>18.339081111599999</v>
      </c>
      <c r="V44" s="8">
        <f t="shared" si="4"/>
        <v>522517.0245689929</v>
      </c>
      <c r="AC44" s="20" t="s">
        <v>43</v>
      </c>
      <c r="AD44" s="21">
        <f t="shared" si="5"/>
        <v>18.339081111599999</v>
      </c>
      <c r="AE44" s="21" t="e">
        <f>#REF!</f>
        <v>#REF!</v>
      </c>
      <c r="AF44" s="23" t="e">
        <f t="shared" si="6"/>
        <v>#REF!</v>
      </c>
    </row>
    <row r="45" spans="1:32" ht="15" customHeight="1" x14ac:dyDescent="0.3">
      <c r="C45" s="20" t="s">
        <v>44</v>
      </c>
      <c r="D45" s="19">
        <v>46900</v>
      </c>
      <c r="E45" s="8">
        <f>SUMPRODUCT((ISR_MTG_6_5_GEO_2012_LR_GeomFea!$B$2:$B$3000=LowerGeomorphReachTables!$C45)*(ISR_MTG_6_5_GEO_2012_LR_GeomFea!$E$2:$E$3000=LowerGeomorphReachTables!E$1)*(ISR_MTG_6_5_GEO_2012_LR_GeomFea!$C$2:$C$3000)*(ISR_MTG_6_5_GEO_2012_LR_GeomFea!$D$2:$D$3000="YES"))/1000</f>
        <v>298209.54613700003</v>
      </c>
      <c r="F45" s="8">
        <f>SUMPRODUCT((ISR_MTG_6_5_GEO_2012_LR_GeomFea!$B$2:$B$3000=LowerGeomorphReachTables!$C45)*(ISR_MTG_6_5_GEO_2012_LR_GeomFea!$E$2:$E$3000=LowerGeomorphReachTables!F$1)*(ISR_MTG_6_5_GEO_2012_LR_GeomFea!$C$2:$C$3000)*(ISR_MTG_6_5_GEO_2012_LR_GeomFea!$D$2:$D$3000="YES"))/1000</f>
        <v>106821.26428135049</v>
      </c>
      <c r="G45" s="8">
        <f>SUMPRODUCT((ISR_MTG_6_5_GEO_2012_LR_GeomFea!$B$2:$B$3000=LowerGeomorphReachTables!$C45)*(ISR_MTG_6_5_GEO_2012_LR_GeomFea!$E$2:$E$3000=LowerGeomorphReachTables!G$1)*(ISR_MTG_6_5_GEO_2012_LR_GeomFea!$C$2:$C$3000)*(ISR_MTG_6_5_GEO_2012_LR_GeomFea!$D$2:$D$3000="YES"))/1000</f>
        <v>142663.72248807197</v>
      </c>
      <c r="H45" s="8">
        <f>SUMPRODUCT((ISR_MTG_6_5_GEO_2012_LR_GeomFea!$B$2:$B$3000=LowerGeomorphReachTables!$C45)*(ISR_MTG_6_5_GEO_2012_LR_GeomFea!$E$2:$E$3000=LowerGeomorphReachTables!H$1)*(ISR_MTG_6_5_GEO_2012_LR_GeomFea!$C$2:$C$3000)*(ISR_MTG_6_5_GEO_2012_LR_GeomFea!$D$2:$D$3000="YES"))/1000</f>
        <v>247263.69633218242</v>
      </c>
      <c r="I45" s="8">
        <f>SUMPRODUCT((ISR_MTG_6_5_GEO_2012_LR_GeomFea!$B$2:$B$3000=LowerGeomorphReachTables!$C45)*(ISR_MTG_6_5_GEO_2012_LR_GeomFea!$E$2:$E$3000=LowerGeomorphReachTables!I$1)*(ISR_MTG_6_5_GEO_2012_LR_GeomFea!$C$2:$C$3000)*(ISR_MTG_6_5_GEO_2012_LR_GeomFea!$D$2:$D$3000="YES"))/1000</f>
        <v>411584.26692891162</v>
      </c>
      <c r="J45" s="8">
        <f>SUMPRODUCT((ISR_MTG_6_5_GEO_2012_LR_GeomFea!$B$2:$B$3000=LowerGeomorphReachTables!$C45)*(ISR_MTG_6_5_GEO_2012_LR_GeomFea!$E$2:$E$3000=LowerGeomorphReachTables!J$1)*(ISR_MTG_6_5_GEO_2012_LR_GeomFea!$C$2:$C$3000)*(ISR_MTG_6_5_GEO_2012_LR_GeomFea!$D$2:$D$3000="YES"))/1000</f>
        <v>10347.915386047802</v>
      </c>
      <c r="K45" s="8">
        <f>SUMPRODUCT((ISR_MTG_6_5_GEO_2012_LR_GeomFea!$B$2:$B$3000=LowerGeomorphReachTables!$C45)*(ISR_MTG_6_5_GEO_2012_LR_GeomFea!$E$2:$E$3000=LowerGeomorphReachTables!K$1)*(ISR_MTG_6_5_GEO_2012_LR_GeomFea!$C$2:$C$3000)*(ISR_MTG_6_5_GEO_2012_LR_GeomFea!$D$2:$D$3000="YES"))/1000</f>
        <v>9770.4350741770995</v>
      </c>
      <c r="L45" s="8">
        <f>SUMPRODUCT((ISR_MTG_6_5_GEO_2012_LR_GeomFea!$B$2:$B$3000=LowerGeomorphReachTables!$C45)*(ISR_MTG_6_5_GEO_2012_LR_GeomFea!$E$2:$E$3000=LowerGeomorphReachTables!L$1)*(ISR_MTG_6_5_GEO_2012_LR_GeomFea!$C$2:$C$3000)*(ISR_MTG_6_5_GEO_2012_LR_GeomFea!$D$2:$D$3000="YES"))/1000</f>
        <v>2336.1518656000003</v>
      </c>
      <c r="M45" s="8">
        <f>SUMPRODUCT((ISR_MTG_6_5_GEO_2012_LR_GeomFea!$B$2:$B$3000=LowerGeomorphReachTables!$C45)*(ISR_MTG_6_5_GEO_2012_LR_GeomFea!$E$2:$E$3000=LowerGeomorphReachTables!M$1)*(ISR_MTG_6_5_GEO_2012_LR_GeomFea!$C$2:$C$3000)*(ISR_MTG_6_5_GEO_2012_LR_GeomFea!$D$2:$D$3000="YES"))/1000</f>
        <v>0</v>
      </c>
      <c r="N45" s="8">
        <f>SUMPRODUCT((ISR_MTG_6_5_GEO_2012_LR_GeomFea!$B$2:$B$3000=LowerGeomorphReachTables!$C45)*(ISR_MTG_6_5_GEO_2012_LR_GeomFea!$E$2:$E$3000=LowerGeomorphReachTables!N$1)*(ISR_MTG_6_5_GEO_2012_LR_GeomFea!$C$2:$C$3000)*(ISR_MTG_6_5_GEO_2012_LR_GeomFea!$D$2:$D$3000="YES"))/1000</f>
        <v>7410.159464325</v>
      </c>
      <c r="O45" s="8">
        <f>SUMPRODUCT((ISR_MTG_6_5_GEO_2012_LR_GeomFea!$B$2:$B$3000=LowerGeomorphReachTables!$C45)*(ISR_MTG_6_5_GEO_2012_LR_GeomFea!$E$2:$E$3000=LowerGeomorphReachTables!O$1)*(ISR_MTG_6_5_GEO_2012_LR_GeomFea!$C$2:$C$3000)*(ISR_MTG_6_5_GEO_2012_LR_GeomFea!$D$2:$D$3000="YES"))/1000</f>
        <v>3700.0072599980999</v>
      </c>
      <c r="P45" s="8">
        <f>SUMPRODUCT((ISR_MTG_6_5_GEO_2012_LR_GeomFea!$B$2:$B$3000=LowerGeomorphReachTables!$C45)*(ISR_MTG_6_5_GEO_2012_LR_GeomFea!$E$2:$E$3000=LowerGeomorphReachTables!P$1)*(ISR_MTG_6_5_GEO_2012_LR_GeomFea!$C$2:$C$3000)*(ISR_MTG_6_5_GEO_2012_LR_GeomFea!$D$2:$D$3000="YES"))/1000</f>
        <v>4524.2380510841995</v>
      </c>
      <c r="Q45" s="8">
        <f>SUMPRODUCT((ISR_MTG_6_5_GEO_2012_LR_GeomFea!$B$2:$B$3000=LowerGeomorphReachTables!$C45)*(ISR_MTG_6_5_GEO_2012_LR_GeomFea!$E$2:$E$3000=LowerGeomorphReachTables!Q$1)*(ISR_MTG_6_5_GEO_2012_LR_GeomFea!$C$2:$C$3000)*(ISR_MTG_6_5_GEO_2012_LR_GeomFea!$D$2:$D$3000="YES"))/1000</f>
        <v>8715.2234824309999</v>
      </c>
      <c r="R45" s="8">
        <f>SUMPRODUCT((ISR_MTG_6_5_GEO_2012_LR_GeomFea!$B$2:$B$3000=LowerGeomorphReachTables!$C45)*(ISR_MTG_6_5_GEO_2012_LR_GeomFea!$E$2:$E$3000=LowerGeomorphReachTables!R$1)*(ISR_MTG_6_5_GEO_2012_LR_GeomFea!$C$2:$C$3000)*(ISR_MTG_6_5_GEO_2012_LR_GeomFea!$D$2:$D$3000="YES"))/1000</f>
        <v>0</v>
      </c>
      <c r="S45" s="8">
        <f>SUMPRODUCT((ISR_MTG_6_5_GEO_2012_LR_GeomFea!$B$2:$B$3000=LowerGeomorphReachTables!$C45)*(ISR_MTG_6_5_GEO_2012_LR_GeomFea!$E$2:$E$3000=LowerGeomorphReachTables!S$1)*(ISR_MTG_6_5_GEO_2012_LR_GeomFea!$C$2:$C$3000)*(ISR_MTG_6_5_GEO_2012_LR_GeomFea!$D$2:$D$3000="YES"))/1000</f>
        <v>97186.079972470077</v>
      </c>
      <c r="T45" s="8">
        <f>SUMPRODUCT((ISR_MTG_6_5_GEO_2012_LR_GeomFea!$B$2:$B$3000=LowerGeomorphReachTables!$C45)*(ISR_MTG_6_5_GEO_2012_LR_GeomFea!$E$2:$E$3000=LowerGeomorphReachTables!T$1)*(ISR_MTG_6_5_GEO_2012_LR_GeomFea!$C$2:$C$3000)*(ISR_MTG_6_5_GEO_2012_LR_GeomFea!$D$2:$D$3000="YES"))/1000</f>
        <v>662392.85496194963</v>
      </c>
      <c r="U45" s="8">
        <f>SUMPRODUCT((ISR_MTG_6_5_GEO_2012_LR_GeomFea!$B$2:$B$3000=LowerGeomorphReachTables!$C45)*(ISR_MTG_6_5_GEO_2012_LR_GeomFea!$C$2:$C$3000)*(ISR_MTG_6_5_GEO_2012_LR_GeomFea!$D$2:$D$3000="NO"))/1000</f>
        <v>1300326.9255636116</v>
      </c>
      <c r="V45" s="8">
        <f t="shared" si="4"/>
        <v>3313252.4872492109</v>
      </c>
      <c r="AC45" s="20" t="s">
        <v>44</v>
      </c>
      <c r="AD45" s="21">
        <f t="shared" si="5"/>
        <v>1300326.9255636116</v>
      </c>
      <c r="AE45" s="21" t="e">
        <f>#REF!</f>
        <v>#REF!</v>
      </c>
      <c r="AF45" s="23" t="e">
        <f t="shared" si="6"/>
        <v>#REF!</v>
      </c>
    </row>
    <row r="46" spans="1:32" ht="15" customHeight="1" x14ac:dyDescent="0.3">
      <c r="C46" s="20" t="s">
        <v>45</v>
      </c>
      <c r="D46" s="19">
        <v>38100</v>
      </c>
      <c r="E46" s="8">
        <f>SUMPRODUCT((ISR_MTG_6_5_GEO_2012_LR_GeomFea!$B$2:$B$3000=LowerGeomorphReachTables!$C46)*(ISR_MTG_6_5_GEO_2012_LR_GeomFea!$E$2:$E$3000=LowerGeomorphReachTables!E$1)*(ISR_MTG_6_5_GEO_2012_LR_GeomFea!$C$2:$C$3000)*(ISR_MTG_6_5_GEO_2012_LR_GeomFea!$D$2:$D$3000="YES")*(ISR_MTG_6_5_GEO_2012_LR_GeomFea!$A$2:$A$3000="NO"))/1000</f>
        <v>6155.1837421769887</v>
      </c>
      <c r="F46" s="8">
        <f>SUMPRODUCT((ISR_MTG_6_5_GEO_2012_LR_GeomFea!$B$2:$B$3000=LowerGeomorphReachTables!$C46)*(ISR_MTG_6_5_GEO_2012_LR_GeomFea!$E$2:$E$3000=LowerGeomorphReachTables!F$1)*(ISR_MTG_6_5_GEO_2012_LR_GeomFea!$C$2:$C$3000)*(ISR_MTG_6_5_GEO_2012_LR_GeomFea!$D$2:$D$3000="YES")*(ISR_MTG_6_5_GEO_2012_LR_GeomFea!$A$2:$A$3000="NO"))/1000</f>
        <v>10508.423599199999</v>
      </c>
      <c r="G46" s="8">
        <f>SUMPRODUCT((ISR_MTG_6_5_GEO_2012_LR_GeomFea!$B$2:$B$3000=LowerGeomorphReachTables!$C46)*(ISR_MTG_6_5_GEO_2012_LR_GeomFea!$E$2:$E$3000=LowerGeomorphReachTables!G$1)*(ISR_MTG_6_5_GEO_2012_LR_GeomFea!$C$2:$C$3000)*(ISR_MTG_6_5_GEO_2012_LR_GeomFea!$D$2:$D$3000="YES")*(ISR_MTG_6_5_GEO_2012_LR_GeomFea!$A$2:$A$3000="NO"))/1000</f>
        <v>26347.610151605</v>
      </c>
      <c r="H46" s="8">
        <f>SUMPRODUCT((ISR_MTG_6_5_GEO_2012_LR_GeomFea!$B$2:$B$3000=LowerGeomorphReachTables!$C46)*(ISR_MTG_6_5_GEO_2012_LR_GeomFea!$E$2:$E$3000=LowerGeomorphReachTables!H$1)*(ISR_MTG_6_5_GEO_2012_LR_GeomFea!$C$2:$C$3000)*(ISR_MTG_6_5_GEO_2012_LR_GeomFea!$D$2:$D$3000="YES")*(ISR_MTG_6_5_GEO_2012_LR_GeomFea!$A$2:$A$3000="NO"))/1000</f>
        <v>0</v>
      </c>
      <c r="I46" s="8">
        <f>SUMPRODUCT((ISR_MTG_6_5_GEO_2012_LR_GeomFea!$B$2:$B$3000=LowerGeomorphReachTables!$C46)*(ISR_MTG_6_5_GEO_2012_LR_GeomFea!$E$2:$E$3000=LowerGeomorphReachTables!I$1)*(ISR_MTG_6_5_GEO_2012_LR_GeomFea!$C$2:$C$3000)*(ISR_MTG_6_5_GEO_2012_LR_GeomFea!$D$2:$D$3000="YES")*(ISR_MTG_6_5_GEO_2012_LR_GeomFea!$A$2:$A$3000="NO"))/1000</f>
        <v>12397.326551950599</v>
      </c>
      <c r="J46" s="8">
        <f>SUMPRODUCT((ISR_MTG_6_5_GEO_2012_LR_GeomFea!$B$2:$B$3000=LowerGeomorphReachTables!$C46)*(ISR_MTG_6_5_GEO_2012_LR_GeomFea!$E$2:$E$3000=LowerGeomorphReachTables!J$1)*(ISR_MTG_6_5_GEO_2012_LR_GeomFea!$C$2:$C$3000)*(ISR_MTG_6_5_GEO_2012_LR_GeomFea!$D$2:$D$3000="YES")*(ISR_MTG_6_5_GEO_2012_LR_GeomFea!$A$2:$A$3000="NO"))/1000</f>
        <v>380.5152643692</v>
      </c>
      <c r="K46" s="8">
        <f>SUMPRODUCT((ISR_MTG_6_5_GEO_2012_LR_GeomFea!$B$2:$B$3000=LowerGeomorphReachTables!$C46)*(ISR_MTG_6_5_GEO_2012_LR_GeomFea!$E$2:$E$3000=LowerGeomorphReachTables!K$1)*(ISR_MTG_6_5_GEO_2012_LR_GeomFea!$C$2:$C$3000)*(ISR_MTG_6_5_GEO_2012_LR_GeomFea!$D$2:$D$3000="YES")*(ISR_MTG_6_5_GEO_2012_LR_GeomFea!$A$2:$A$3000="NO"))/1000</f>
        <v>9519.5037039018898</v>
      </c>
      <c r="L46" s="8">
        <f>SUMPRODUCT((ISR_MTG_6_5_GEO_2012_LR_GeomFea!$B$2:$B$3000=LowerGeomorphReachTables!$C46)*(ISR_MTG_6_5_GEO_2012_LR_GeomFea!$E$2:$E$3000=LowerGeomorphReachTables!L$1)*(ISR_MTG_6_5_GEO_2012_LR_GeomFea!$C$2:$C$3000)*(ISR_MTG_6_5_GEO_2012_LR_GeomFea!$D$2:$D$3000="YES")*(ISR_MTG_6_5_GEO_2012_LR_GeomFea!$A$2:$A$3000="NO"))/1000</f>
        <v>0</v>
      </c>
      <c r="M46" s="8">
        <f>SUMPRODUCT((ISR_MTG_6_5_GEO_2012_LR_GeomFea!$B$2:$B$3000=LowerGeomorphReachTables!$C46)*(ISR_MTG_6_5_GEO_2012_LR_GeomFea!$E$2:$E$3000=LowerGeomorphReachTables!M$1)*(ISR_MTG_6_5_GEO_2012_LR_GeomFea!$C$2:$C$3000)*(ISR_MTG_6_5_GEO_2012_LR_GeomFea!$D$2:$D$3000="YES")*(ISR_MTG_6_5_GEO_2012_LR_GeomFea!$A$2:$A$3000="NO"))/1000</f>
        <v>0</v>
      </c>
      <c r="N46" s="8">
        <f>SUMPRODUCT((ISR_MTG_6_5_GEO_2012_LR_GeomFea!$B$2:$B$3000=LowerGeomorphReachTables!$C46)*(ISR_MTG_6_5_GEO_2012_LR_GeomFea!$E$2:$E$3000=LowerGeomorphReachTables!N$1)*(ISR_MTG_6_5_GEO_2012_LR_GeomFea!$C$2:$C$3000)*(ISR_MTG_6_5_GEO_2012_LR_GeomFea!$D$2:$D$3000="YES")*(ISR_MTG_6_5_GEO_2012_LR_GeomFea!$A$2:$A$3000="NO"))/1000</f>
        <v>694.68626675920007</v>
      </c>
      <c r="O46" s="8">
        <f>SUMPRODUCT((ISR_MTG_6_5_GEO_2012_LR_GeomFea!$B$2:$B$3000=LowerGeomorphReachTables!$C46)*(ISR_MTG_6_5_GEO_2012_LR_GeomFea!$E$2:$E$3000=LowerGeomorphReachTables!O$1)*(ISR_MTG_6_5_GEO_2012_LR_GeomFea!$C$2:$C$3000)*(ISR_MTG_6_5_GEO_2012_LR_GeomFea!$D$2:$D$3000="YES")*(ISR_MTG_6_5_GEO_2012_LR_GeomFea!$A$2:$A$3000="NO"))/1000</f>
        <v>287.61684771330005</v>
      </c>
      <c r="P46" s="8">
        <f>SUMPRODUCT((ISR_MTG_6_5_GEO_2012_LR_GeomFea!$B$2:$B$3000=LowerGeomorphReachTables!$C46)*(ISR_MTG_6_5_GEO_2012_LR_GeomFea!$E$2:$E$3000=LowerGeomorphReachTables!P$1)*(ISR_MTG_6_5_GEO_2012_LR_GeomFea!$C$2:$C$3000)*(ISR_MTG_6_5_GEO_2012_LR_GeomFea!$D$2:$D$3000="YES")*(ISR_MTG_6_5_GEO_2012_LR_GeomFea!$A$2:$A$3000="NO"))/1000</f>
        <v>136.58924556800002</v>
      </c>
      <c r="Q46" s="8">
        <f>SUMPRODUCT((ISR_MTG_6_5_GEO_2012_LR_GeomFea!$B$2:$B$3000=LowerGeomorphReachTables!$C46)*(ISR_MTG_6_5_GEO_2012_LR_GeomFea!$E$2:$E$3000=LowerGeomorphReachTables!Q$1)*(ISR_MTG_6_5_GEO_2012_LR_GeomFea!$C$2:$C$3000)*(ISR_MTG_6_5_GEO_2012_LR_GeomFea!$D$2:$D$3000="YES")*(ISR_MTG_6_5_GEO_2012_LR_GeomFea!$A$2:$A$3000="NO"))/1000</f>
        <v>0</v>
      </c>
      <c r="R46" s="8">
        <f>SUMPRODUCT((ISR_MTG_6_5_GEO_2012_LR_GeomFea!$B$2:$B$3000=LowerGeomorphReachTables!$C46)*(ISR_MTG_6_5_GEO_2012_LR_GeomFea!$E$2:$E$3000=LowerGeomorphReachTables!R$1)*(ISR_MTG_6_5_GEO_2012_LR_GeomFea!$C$2:$C$3000)*(ISR_MTG_6_5_GEO_2012_LR_GeomFea!$D$2:$D$3000="YES")*(ISR_MTG_6_5_GEO_2012_LR_GeomFea!$A$2:$A$3000="NO"))/1000</f>
        <v>0</v>
      </c>
      <c r="S46" s="8">
        <f>SUMPRODUCT((ISR_MTG_6_5_GEO_2012_LR_GeomFea!$B$2:$B$3000=LowerGeomorphReachTables!$C46)*(ISR_MTG_6_5_GEO_2012_LR_GeomFea!$E$2:$E$3000=LowerGeomorphReachTables!S$1)*(ISR_MTG_6_5_GEO_2012_LR_GeomFea!$C$2:$C$3000)*(ISR_MTG_6_5_GEO_2012_LR_GeomFea!$D$2:$D$3000="YES")*(ISR_MTG_6_5_GEO_2012_LR_GeomFea!$A$2:$A$3000="NO"))/1000</f>
        <v>0</v>
      </c>
      <c r="T46" s="8">
        <f>SUMPRODUCT((ISR_MTG_6_5_GEO_2012_LR_GeomFea!$B$2:$B$3000=LowerGeomorphReachTables!$C46)*(ISR_MTG_6_5_GEO_2012_LR_GeomFea!$E$2:$E$3000=LowerGeomorphReachTables!T$1)*(ISR_MTG_6_5_GEO_2012_LR_GeomFea!$C$2:$C$3000)*(ISR_MTG_6_5_GEO_2012_LR_GeomFea!$D$2:$D$3000="YES")*(ISR_MTG_6_5_GEO_2012_LR_GeomFea!$A$2:$A$3000="NO"))/1000</f>
        <v>20207.311125965003</v>
      </c>
      <c r="U46" s="8">
        <f>SUMPRODUCT((ISR_MTG_6_5_GEO_2012_LR_GeomFea!$B$2:$B$3000=LowerGeomorphReachTables!$C46)*(ISR_MTG_6_5_GEO_2012_LR_GeomFea!$C$2:$C$3000)*(ISR_MTG_6_5_GEO_2012_LR_GeomFea!$D$2:$D$3000="NO")*(ISR_MTG_6_5_GEO_2012_LR_GeomFea!$A$2:$A$3000="NO"))/1000</f>
        <v>321761.75944738666</v>
      </c>
      <c r="V46" s="8">
        <f t="shared" si="4"/>
        <v>408396.52594659582</v>
      </c>
      <c r="AC46" s="20" t="s">
        <v>45</v>
      </c>
      <c r="AD46" s="21">
        <f t="shared" si="5"/>
        <v>321761.75944738666</v>
      </c>
      <c r="AE46" s="21" t="e">
        <f>#REF!</f>
        <v>#REF!</v>
      </c>
      <c r="AF46" s="23" t="e">
        <f t="shared" si="6"/>
        <v>#REF!</v>
      </c>
    </row>
    <row r="47" spans="1:32" ht="15" customHeight="1" x14ac:dyDescent="0.3">
      <c r="B47" s="42" t="s">
        <v>97</v>
      </c>
      <c r="C47" s="20" t="s">
        <v>45</v>
      </c>
      <c r="D47" s="19">
        <v>38100</v>
      </c>
      <c r="E47" s="8">
        <f>SUMPRODUCT((ISR_MTG_6_5_GEO_2012_LR_GeomFea!$B$2:$B$3000=LowerGeomorphReachTables!$C47)*(ISR_MTG_6_5_GEO_2012_LR_GeomFea!$E$2:$E$3000=LowerGeomorphReachTables!E$1)*(ISR_MTG_6_5_GEO_2012_LR_GeomFea!$C$2:$C$3000)*(ISR_MTG_6_5_GEO_2012_LR_GeomFea!$D$2:$D$3000="NO")*(ISR_MTG_6_5_GEO_2012_LR_GeomFea!$A$2:$A$3000="YES"))/1000</f>
        <v>0</v>
      </c>
      <c r="F47" s="8">
        <f>SUMPRODUCT((ISR_MTG_6_5_GEO_2012_LR_GeomFea!$B$2:$B$3000=LowerGeomorphReachTables!$C47)*(ISR_MTG_6_5_GEO_2012_LR_GeomFea!$E$2:$E$3000=LowerGeomorphReachTables!F$1)*(ISR_MTG_6_5_GEO_2012_LR_GeomFea!$C$2:$C$3000)*(ISR_MTG_6_5_GEO_2012_LR_GeomFea!$D$2:$D$3000="NO")*(ISR_MTG_6_5_GEO_2012_LR_GeomFea!$A$2:$A$3000="YES"))/1000</f>
        <v>0</v>
      </c>
      <c r="G47" s="8">
        <f>SUMPRODUCT((ISR_MTG_6_5_GEO_2012_LR_GeomFea!$B$2:$B$3000=LowerGeomorphReachTables!$C47)*(ISR_MTG_6_5_GEO_2012_LR_GeomFea!$E$2:$E$3000=LowerGeomorphReachTables!G$1)*(ISR_MTG_6_5_GEO_2012_LR_GeomFea!$C$2:$C$3000)*(ISR_MTG_6_5_GEO_2012_LR_GeomFea!$D$2:$D$3000="NO")*(ISR_MTG_6_5_GEO_2012_LR_GeomFea!$A$2:$A$3000="YES"))/1000</f>
        <v>0</v>
      </c>
      <c r="H47" s="8">
        <f>SUMPRODUCT((ISR_MTG_6_5_GEO_2012_LR_GeomFea!$B$2:$B$3000=LowerGeomorphReachTables!$C47)*(ISR_MTG_6_5_GEO_2012_LR_GeomFea!$E$2:$E$3000=LowerGeomorphReachTables!H$1)*(ISR_MTG_6_5_GEO_2012_LR_GeomFea!$C$2:$C$3000)*(ISR_MTG_6_5_GEO_2012_LR_GeomFea!$D$2:$D$3000="NO")*(ISR_MTG_6_5_GEO_2012_LR_GeomFea!$A$2:$A$3000="YES"))/1000</f>
        <v>0</v>
      </c>
      <c r="I47" s="8">
        <f>SUMPRODUCT((ISR_MTG_6_5_GEO_2012_LR_GeomFea!$B$2:$B$3000=LowerGeomorphReachTables!$C47)*(ISR_MTG_6_5_GEO_2012_LR_GeomFea!$E$2:$E$3000=LowerGeomorphReachTables!I$1)*(ISR_MTG_6_5_GEO_2012_LR_GeomFea!$C$2:$C$3000)*(ISR_MTG_6_5_GEO_2012_LR_GeomFea!$D$2:$D$3000="NO")*(ISR_MTG_6_5_GEO_2012_LR_GeomFea!$A$2:$A$3000="YES"))/1000</f>
        <v>26.237482479980002</v>
      </c>
      <c r="J47" s="8">
        <f>SUMPRODUCT((ISR_MTG_6_5_GEO_2012_LR_GeomFea!$B$2:$B$3000=LowerGeomorphReachTables!$C47)*(ISR_MTG_6_5_GEO_2012_LR_GeomFea!$E$2:$E$3000=LowerGeomorphReachTables!J$1)*(ISR_MTG_6_5_GEO_2012_LR_GeomFea!$C$2:$C$3000)*(ISR_MTG_6_5_GEO_2012_LR_GeomFea!$D$2:$D$3000="NO")*(ISR_MTG_6_5_GEO_2012_LR_GeomFea!$A$2:$A$3000="YES"))/1000</f>
        <v>0</v>
      </c>
      <c r="K47" s="8">
        <f>SUMPRODUCT((ISR_MTG_6_5_GEO_2012_LR_GeomFea!$B$2:$B$3000=LowerGeomorphReachTables!$C47)*(ISR_MTG_6_5_GEO_2012_LR_GeomFea!$E$2:$E$3000=LowerGeomorphReachTables!K$1)*(ISR_MTG_6_5_GEO_2012_LR_GeomFea!$C$2:$C$3000)*(ISR_MTG_6_5_GEO_2012_LR_GeomFea!$D$2:$D$3000="NO")*(ISR_MTG_6_5_GEO_2012_LR_GeomFea!$A$2:$A$3000="YES"))/1000</f>
        <v>0</v>
      </c>
      <c r="L47" s="8">
        <f>SUMPRODUCT((ISR_MTG_6_5_GEO_2012_LR_GeomFea!$B$2:$B$3000=LowerGeomorphReachTables!$C47)*(ISR_MTG_6_5_GEO_2012_LR_GeomFea!$E$2:$E$3000=LowerGeomorphReachTables!L$1)*(ISR_MTG_6_5_GEO_2012_LR_GeomFea!$C$2:$C$3000)*(ISR_MTG_6_5_GEO_2012_LR_GeomFea!$D$2:$D$3000="NO")*(ISR_MTG_6_5_GEO_2012_LR_GeomFea!$A$2:$A$3000="YES"))/1000</f>
        <v>0</v>
      </c>
      <c r="M47" s="8">
        <f>SUMPRODUCT((ISR_MTG_6_5_GEO_2012_LR_GeomFea!$B$2:$B$3000=LowerGeomorphReachTables!$C47)*(ISR_MTG_6_5_GEO_2012_LR_GeomFea!$E$2:$E$3000=LowerGeomorphReachTables!M$1)*(ISR_MTG_6_5_GEO_2012_LR_GeomFea!$C$2:$C$3000)*(ISR_MTG_6_5_GEO_2012_LR_GeomFea!$D$2:$D$3000="NO")*(ISR_MTG_6_5_GEO_2012_LR_GeomFea!$A$2:$A$3000="YES"))/1000</f>
        <v>0</v>
      </c>
      <c r="N47" s="8">
        <f>SUMPRODUCT((ISR_MTG_6_5_GEO_2012_LR_GeomFea!$B$2:$B$3000=LowerGeomorphReachTables!$C47)*(ISR_MTG_6_5_GEO_2012_LR_GeomFea!$E$2:$E$3000=LowerGeomorphReachTables!N$1)*(ISR_MTG_6_5_GEO_2012_LR_GeomFea!$C$2:$C$3000)*(ISR_MTG_6_5_GEO_2012_LR_GeomFea!$D$2:$D$3000="NO")*(ISR_MTG_6_5_GEO_2012_LR_GeomFea!$A$2:$A$3000="YES"))/1000</f>
        <v>0</v>
      </c>
      <c r="O47" s="8">
        <f>SUMPRODUCT((ISR_MTG_6_5_GEO_2012_LR_GeomFea!$B$2:$B$3000=LowerGeomorphReachTables!$C47)*(ISR_MTG_6_5_GEO_2012_LR_GeomFea!$E$2:$E$3000=LowerGeomorphReachTables!O$1)*(ISR_MTG_6_5_GEO_2012_LR_GeomFea!$C$2:$C$3000)*(ISR_MTG_6_5_GEO_2012_LR_GeomFea!$D$2:$D$3000="NO")*(ISR_MTG_6_5_GEO_2012_LR_GeomFea!$A$2:$A$3000="YES"))/1000</f>
        <v>0</v>
      </c>
      <c r="P47" s="8">
        <f>SUMPRODUCT((ISR_MTG_6_5_GEO_2012_LR_GeomFea!$B$2:$B$3000=LowerGeomorphReachTables!$C47)*(ISR_MTG_6_5_GEO_2012_LR_GeomFea!$E$2:$E$3000=LowerGeomorphReachTables!P$1)*(ISR_MTG_6_5_GEO_2012_LR_GeomFea!$C$2:$C$3000)*(ISR_MTG_6_5_GEO_2012_LR_GeomFea!$D$2:$D$3000="NO")*(ISR_MTG_6_5_GEO_2012_LR_GeomFea!$A$2:$A$3000="YES"))/1000</f>
        <v>11.0760931322</v>
      </c>
      <c r="Q47" s="8">
        <f>SUMPRODUCT((ISR_MTG_6_5_GEO_2012_LR_GeomFea!$B$2:$B$3000=LowerGeomorphReachTables!$C47)*(ISR_MTG_6_5_GEO_2012_LR_GeomFea!$E$2:$E$3000=LowerGeomorphReachTables!Q$1)*(ISR_MTG_6_5_GEO_2012_LR_GeomFea!$C$2:$C$3000)*(ISR_MTG_6_5_GEO_2012_LR_GeomFea!$D$2:$D$3000="NO")*(ISR_MTG_6_5_GEO_2012_LR_GeomFea!$A$2:$A$3000="YES"))/1000</f>
        <v>0</v>
      </c>
      <c r="R47" s="8">
        <f>SUMPRODUCT((ISR_MTG_6_5_GEO_2012_LR_GeomFea!$B$2:$B$3000=LowerGeomorphReachTables!$C47)*(ISR_MTG_6_5_GEO_2012_LR_GeomFea!$E$2:$E$3000=LowerGeomorphReachTables!R$1)*(ISR_MTG_6_5_GEO_2012_LR_GeomFea!$C$2:$C$3000)*(ISR_MTG_6_5_GEO_2012_LR_GeomFea!$D$2:$D$3000="NO")*(ISR_MTG_6_5_GEO_2012_LR_GeomFea!$A$2:$A$3000="YES"))/1000</f>
        <v>0</v>
      </c>
      <c r="S47" s="8">
        <f>SUMPRODUCT((ISR_MTG_6_5_GEO_2012_LR_GeomFea!$B$2:$B$3000=LowerGeomorphReachTables!$C47)*(ISR_MTG_6_5_GEO_2012_LR_GeomFea!$E$2:$E$3000=LowerGeomorphReachTables!S$1)*(ISR_MTG_6_5_GEO_2012_LR_GeomFea!$C$2:$C$3000)*(ISR_MTG_6_5_GEO_2012_LR_GeomFea!$D$2:$D$3000="NO")*(ISR_MTG_6_5_GEO_2012_LR_GeomFea!$A$2:$A$3000="YES"))/1000</f>
        <v>44.741548031329998</v>
      </c>
      <c r="T47" s="8">
        <f>SUMPRODUCT((ISR_MTG_6_5_GEO_2012_LR_GeomFea!$B$2:$B$3000=LowerGeomorphReachTables!$C47)*(ISR_MTG_6_5_GEO_2012_LR_GeomFea!$E$2:$E$3000=LowerGeomorphReachTables!T$1)*(ISR_MTG_6_5_GEO_2012_LR_GeomFea!$C$2:$C$3000)*(ISR_MTG_6_5_GEO_2012_LR_GeomFea!$D$2:$D$3000="NO")*(ISR_MTG_6_5_GEO_2012_LR_GeomFea!$A$2:$A$3000="YES"))/1000</f>
        <v>0</v>
      </c>
      <c r="U47" s="8">
        <v>0</v>
      </c>
      <c r="V47" s="8">
        <f t="shared" si="4"/>
        <v>82.055123643510001</v>
      </c>
      <c r="AC47" s="20"/>
      <c r="AD47" s="21"/>
      <c r="AE47" s="21"/>
      <c r="AF47" s="23"/>
    </row>
    <row r="48" spans="1:32" ht="15" customHeight="1" x14ac:dyDescent="0.3">
      <c r="C48" s="20" t="s">
        <v>46</v>
      </c>
      <c r="D48" s="19">
        <v>46900</v>
      </c>
      <c r="E48" s="8">
        <f>SUMPRODUCT((ISR_MTG_6_5_GEO_2012_LR_GeomFea!$B$2:$B$3000=LowerGeomorphReachTables!$C48)*(ISR_MTG_6_5_GEO_2012_LR_GeomFea!$E$2:$E$3000=LowerGeomorphReachTables!E$1)*(ISR_MTG_6_5_GEO_2012_LR_GeomFea!$C$2:$C$3000)*(ISR_MTG_6_5_GEO_2012_LR_GeomFea!$D$2:$D$3000="YES"))/1000</f>
        <v>9144.4897016092236</v>
      </c>
      <c r="F48" s="8">
        <f>SUMPRODUCT((ISR_MTG_6_5_GEO_2012_LR_GeomFea!$B$2:$B$3000=LowerGeomorphReachTables!$C48)*(ISR_MTG_6_5_GEO_2012_LR_GeomFea!$E$2:$E$3000=LowerGeomorphReachTables!F$1)*(ISR_MTG_6_5_GEO_2012_LR_GeomFea!$C$2:$C$3000)*(ISR_MTG_6_5_GEO_2012_LR_GeomFea!$D$2:$D$3000="YES"))/1000</f>
        <v>0</v>
      </c>
      <c r="G48" s="8">
        <f>SUMPRODUCT((ISR_MTG_6_5_GEO_2012_LR_GeomFea!$B$2:$B$3000=LowerGeomorphReachTables!$C48)*(ISR_MTG_6_5_GEO_2012_LR_GeomFea!$E$2:$E$3000=LowerGeomorphReachTables!G$1)*(ISR_MTG_6_5_GEO_2012_LR_GeomFea!$C$2:$C$3000)*(ISR_MTG_6_5_GEO_2012_LR_GeomFea!$D$2:$D$3000="YES"))/1000</f>
        <v>0</v>
      </c>
      <c r="H48" s="8">
        <f>SUMPRODUCT((ISR_MTG_6_5_GEO_2012_LR_GeomFea!$B$2:$B$3000=LowerGeomorphReachTables!$C48)*(ISR_MTG_6_5_GEO_2012_LR_GeomFea!$E$2:$E$3000=LowerGeomorphReachTables!H$1)*(ISR_MTG_6_5_GEO_2012_LR_GeomFea!$C$2:$C$3000)*(ISR_MTG_6_5_GEO_2012_LR_GeomFea!$D$2:$D$3000="YES"))/1000</f>
        <v>2765.5547632799999</v>
      </c>
      <c r="I48" s="8">
        <f>SUMPRODUCT((ISR_MTG_6_5_GEO_2012_LR_GeomFea!$B$2:$B$3000=LowerGeomorphReachTables!$C48)*(ISR_MTG_6_5_GEO_2012_LR_GeomFea!$E$2:$E$3000=LowerGeomorphReachTables!I$1)*(ISR_MTG_6_5_GEO_2012_LR_GeomFea!$C$2:$C$3000)*(ISR_MTG_6_5_GEO_2012_LR_GeomFea!$D$2:$D$3000="YES"))/1000</f>
        <v>0</v>
      </c>
      <c r="J48" s="8">
        <f>SUMPRODUCT((ISR_MTG_6_5_GEO_2012_LR_GeomFea!$B$2:$B$3000=LowerGeomorphReachTables!$C48)*(ISR_MTG_6_5_GEO_2012_LR_GeomFea!$E$2:$E$3000=LowerGeomorphReachTables!J$1)*(ISR_MTG_6_5_GEO_2012_LR_GeomFea!$C$2:$C$3000)*(ISR_MTG_6_5_GEO_2012_LR_GeomFea!$D$2:$D$3000="YES"))/1000</f>
        <v>0</v>
      </c>
      <c r="K48" s="8">
        <f>SUMPRODUCT((ISR_MTG_6_5_GEO_2012_LR_GeomFea!$B$2:$B$3000=LowerGeomorphReachTables!$C48)*(ISR_MTG_6_5_GEO_2012_LR_GeomFea!$E$2:$E$3000=LowerGeomorphReachTables!K$1)*(ISR_MTG_6_5_GEO_2012_LR_GeomFea!$C$2:$C$3000)*(ISR_MTG_6_5_GEO_2012_LR_GeomFea!$D$2:$D$3000="YES"))/1000</f>
        <v>6940.5247825377155</v>
      </c>
      <c r="L48" s="8">
        <f>SUMPRODUCT((ISR_MTG_6_5_GEO_2012_LR_GeomFea!$B$2:$B$3000=LowerGeomorphReachTables!$C48)*(ISR_MTG_6_5_GEO_2012_LR_GeomFea!$E$2:$E$3000=LowerGeomorphReachTables!L$1)*(ISR_MTG_6_5_GEO_2012_LR_GeomFea!$C$2:$C$3000)*(ISR_MTG_6_5_GEO_2012_LR_GeomFea!$D$2:$D$3000="YES"))/1000</f>
        <v>7184.2533480299999</v>
      </c>
      <c r="M48" s="8">
        <f>SUMPRODUCT((ISR_MTG_6_5_GEO_2012_LR_GeomFea!$B$2:$B$3000=LowerGeomorphReachTables!$C48)*(ISR_MTG_6_5_GEO_2012_LR_GeomFea!$E$2:$E$3000=LowerGeomorphReachTables!M$1)*(ISR_MTG_6_5_GEO_2012_LR_GeomFea!$C$2:$C$3000)*(ISR_MTG_6_5_GEO_2012_LR_GeomFea!$D$2:$D$3000="YES"))/1000</f>
        <v>0</v>
      </c>
      <c r="N48" s="8">
        <f>SUMPRODUCT((ISR_MTG_6_5_GEO_2012_LR_GeomFea!$B$2:$B$3000=LowerGeomorphReachTables!$C48)*(ISR_MTG_6_5_GEO_2012_LR_GeomFea!$E$2:$E$3000=LowerGeomorphReachTables!N$1)*(ISR_MTG_6_5_GEO_2012_LR_GeomFea!$C$2:$C$3000)*(ISR_MTG_6_5_GEO_2012_LR_GeomFea!$D$2:$D$3000="YES"))/1000</f>
        <v>16425.596604155468</v>
      </c>
      <c r="O48" s="8">
        <f>SUMPRODUCT((ISR_MTG_6_5_GEO_2012_LR_GeomFea!$B$2:$B$3000=LowerGeomorphReachTables!$C48)*(ISR_MTG_6_5_GEO_2012_LR_GeomFea!$E$2:$E$3000=LowerGeomorphReachTables!O$1)*(ISR_MTG_6_5_GEO_2012_LR_GeomFea!$C$2:$C$3000)*(ISR_MTG_6_5_GEO_2012_LR_GeomFea!$D$2:$D$3000="YES"))/1000</f>
        <v>0</v>
      </c>
      <c r="P48" s="8">
        <f>SUMPRODUCT((ISR_MTG_6_5_GEO_2012_LR_GeomFea!$B$2:$B$3000=LowerGeomorphReachTables!$C48)*(ISR_MTG_6_5_GEO_2012_LR_GeomFea!$E$2:$E$3000=LowerGeomorphReachTables!P$1)*(ISR_MTG_6_5_GEO_2012_LR_GeomFea!$C$2:$C$3000)*(ISR_MTG_6_5_GEO_2012_LR_GeomFea!$D$2:$D$3000="YES"))/1000</f>
        <v>1691.0880740690002</v>
      </c>
      <c r="Q48" s="8">
        <f>SUMPRODUCT((ISR_MTG_6_5_GEO_2012_LR_GeomFea!$B$2:$B$3000=LowerGeomorphReachTables!$C48)*(ISR_MTG_6_5_GEO_2012_LR_GeomFea!$E$2:$E$3000=LowerGeomorphReachTables!Q$1)*(ISR_MTG_6_5_GEO_2012_LR_GeomFea!$C$2:$C$3000)*(ISR_MTG_6_5_GEO_2012_LR_GeomFea!$D$2:$D$3000="YES"))/1000</f>
        <v>0</v>
      </c>
      <c r="R48" s="8">
        <f>SUMPRODUCT((ISR_MTG_6_5_GEO_2012_LR_GeomFea!$B$2:$B$3000=LowerGeomorphReachTables!$C48)*(ISR_MTG_6_5_GEO_2012_LR_GeomFea!$E$2:$E$3000=LowerGeomorphReachTables!R$1)*(ISR_MTG_6_5_GEO_2012_LR_GeomFea!$C$2:$C$3000)*(ISR_MTG_6_5_GEO_2012_LR_GeomFea!$D$2:$D$3000="YES"))/1000</f>
        <v>0</v>
      </c>
      <c r="S48" s="8">
        <f>SUMPRODUCT((ISR_MTG_6_5_GEO_2012_LR_GeomFea!$B$2:$B$3000=LowerGeomorphReachTables!$C48)*(ISR_MTG_6_5_GEO_2012_LR_GeomFea!$E$2:$E$3000=LowerGeomorphReachTables!S$1)*(ISR_MTG_6_5_GEO_2012_LR_GeomFea!$C$2:$C$3000)*(ISR_MTG_6_5_GEO_2012_LR_GeomFea!$D$2:$D$3000="YES"))/1000</f>
        <v>0</v>
      </c>
      <c r="T48" s="8">
        <f>SUMPRODUCT((ISR_MTG_6_5_GEO_2012_LR_GeomFea!$B$2:$B$3000=LowerGeomorphReachTables!$C48)*(ISR_MTG_6_5_GEO_2012_LR_GeomFea!$E$2:$E$3000=LowerGeomorphReachTables!T$1)*(ISR_MTG_6_5_GEO_2012_LR_GeomFea!$C$2:$C$3000)*(ISR_MTG_6_5_GEO_2012_LR_GeomFea!$D$2:$D$3000="YES"))/1000</f>
        <v>15017.022642144111</v>
      </c>
      <c r="U48" s="8">
        <f>SUMPRODUCT((ISR_MTG_6_5_GEO_2012_LR_GeomFea!$B$2:$B$3000=LowerGeomorphReachTables!$C48)*(ISR_MTG_6_5_GEO_2012_LR_GeomFea!$C$2:$C$3000)*(ISR_MTG_6_5_GEO_2012_LR_GeomFea!$D$2:$D$3000="NO"))/1000</f>
        <v>34093.265487920886</v>
      </c>
      <c r="V48" s="8">
        <f t="shared" si="4"/>
        <v>93261.795403746393</v>
      </c>
      <c r="AC48" s="20" t="s">
        <v>46</v>
      </c>
      <c r="AD48" s="21">
        <f>U48</f>
        <v>34093.265487920886</v>
      </c>
      <c r="AE48" s="21" t="e">
        <f>#REF!</f>
        <v>#REF!</v>
      </c>
      <c r="AF48" s="23" t="e">
        <f>(AD48-AE48)</f>
        <v>#REF!</v>
      </c>
    </row>
    <row r="49" spans="1:32" ht="15" customHeight="1" x14ac:dyDescent="0.3">
      <c r="C49" s="20" t="s">
        <v>47</v>
      </c>
      <c r="D49" s="19">
        <v>38100</v>
      </c>
      <c r="E49" s="8">
        <f>SUMPRODUCT((ISR_MTG_6_5_GEO_2012_LR_GeomFea!$B$2:$B$3000=LowerGeomorphReachTables!$C49)*(ISR_MTG_6_5_GEO_2012_LR_GeomFea!$E$2:$E$3000=LowerGeomorphReachTables!E$1)*(ISR_MTG_6_5_GEO_2012_LR_GeomFea!$C$2:$C$3000)*(ISR_MTG_6_5_GEO_2012_LR_GeomFea!$D$2:$D$3000="YES")*(ISR_MTG_6_5_GEO_2012_LR_GeomFea!$A$2:$A$3000="NO"))/1000</f>
        <v>5021.3167542399997</v>
      </c>
      <c r="F49" s="8">
        <f>SUMPRODUCT((ISR_MTG_6_5_GEO_2012_LR_GeomFea!$B$2:$B$3000=LowerGeomorphReachTables!$C49)*(ISR_MTG_6_5_GEO_2012_LR_GeomFea!$E$2:$E$3000=LowerGeomorphReachTables!F$1)*(ISR_MTG_6_5_GEO_2012_LR_GeomFea!$C$2:$C$3000)*(ISR_MTG_6_5_GEO_2012_LR_GeomFea!$D$2:$D$3000="YES")*(ISR_MTG_6_5_GEO_2012_LR_GeomFea!$A$2:$A$3000="NO"))/1000</f>
        <v>1407.1623779526001</v>
      </c>
      <c r="G49" s="8">
        <f>SUMPRODUCT((ISR_MTG_6_5_GEO_2012_LR_GeomFea!$B$2:$B$3000=LowerGeomorphReachTables!$C49)*(ISR_MTG_6_5_GEO_2012_LR_GeomFea!$E$2:$E$3000=LowerGeomorphReachTables!G$1)*(ISR_MTG_6_5_GEO_2012_LR_GeomFea!$C$2:$C$3000)*(ISR_MTG_6_5_GEO_2012_LR_GeomFea!$D$2:$D$3000="YES")*(ISR_MTG_6_5_GEO_2012_LR_GeomFea!$A$2:$A$3000="NO"))/1000</f>
        <v>354.103150696</v>
      </c>
      <c r="H49" s="8">
        <f>SUMPRODUCT((ISR_MTG_6_5_GEO_2012_LR_GeomFea!$B$2:$B$3000=LowerGeomorphReachTables!$C49)*(ISR_MTG_6_5_GEO_2012_LR_GeomFea!$E$2:$E$3000=LowerGeomorphReachTables!H$1)*(ISR_MTG_6_5_GEO_2012_LR_GeomFea!$C$2:$C$3000)*(ISR_MTG_6_5_GEO_2012_LR_GeomFea!$D$2:$D$3000="YES")*(ISR_MTG_6_5_GEO_2012_LR_GeomFea!$A$2:$A$3000="NO"))/1000</f>
        <v>11275.094652070498</v>
      </c>
      <c r="I49" s="8">
        <f>SUMPRODUCT((ISR_MTG_6_5_GEO_2012_LR_GeomFea!$B$2:$B$3000=LowerGeomorphReachTables!$C49)*(ISR_MTG_6_5_GEO_2012_LR_GeomFea!$E$2:$E$3000=LowerGeomorphReachTables!I$1)*(ISR_MTG_6_5_GEO_2012_LR_GeomFea!$C$2:$C$3000)*(ISR_MTG_6_5_GEO_2012_LR_GeomFea!$D$2:$D$3000="YES")*(ISR_MTG_6_5_GEO_2012_LR_GeomFea!$A$2:$A$3000="NO"))/1000</f>
        <v>3203.4239194710999</v>
      </c>
      <c r="J49" s="8">
        <f>SUMPRODUCT((ISR_MTG_6_5_GEO_2012_LR_GeomFea!$B$2:$B$3000=LowerGeomorphReachTables!$C49)*(ISR_MTG_6_5_GEO_2012_LR_GeomFea!$E$2:$E$3000=LowerGeomorphReachTables!J$1)*(ISR_MTG_6_5_GEO_2012_LR_GeomFea!$C$2:$C$3000)*(ISR_MTG_6_5_GEO_2012_LR_GeomFea!$D$2:$D$3000="YES")*(ISR_MTG_6_5_GEO_2012_LR_GeomFea!$A$2:$A$3000="NO"))/1000</f>
        <v>63.578756220700001</v>
      </c>
      <c r="K49" s="8">
        <f>SUMPRODUCT((ISR_MTG_6_5_GEO_2012_LR_GeomFea!$B$2:$B$3000=LowerGeomorphReachTables!$C49)*(ISR_MTG_6_5_GEO_2012_LR_GeomFea!$E$2:$E$3000=LowerGeomorphReachTables!K$1)*(ISR_MTG_6_5_GEO_2012_LR_GeomFea!$C$2:$C$3000)*(ISR_MTG_6_5_GEO_2012_LR_GeomFea!$D$2:$D$3000="YES")*(ISR_MTG_6_5_GEO_2012_LR_GeomFea!$A$2:$A$3000="NO"))/1000</f>
        <v>6174.6560877299999</v>
      </c>
      <c r="L49" s="8">
        <f>SUMPRODUCT((ISR_MTG_6_5_GEO_2012_LR_GeomFea!$B$2:$B$3000=LowerGeomorphReachTables!$C49)*(ISR_MTG_6_5_GEO_2012_LR_GeomFea!$E$2:$E$3000=LowerGeomorphReachTables!L$1)*(ISR_MTG_6_5_GEO_2012_LR_GeomFea!$C$2:$C$3000)*(ISR_MTG_6_5_GEO_2012_LR_GeomFea!$D$2:$D$3000="YES")*(ISR_MTG_6_5_GEO_2012_LR_GeomFea!$A$2:$A$3000="NO"))/1000</f>
        <v>0</v>
      </c>
      <c r="M49" s="8">
        <f>SUMPRODUCT((ISR_MTG_6_5_GEO_2012_LR_GeomFea!$B$2:$B$3000=LowerGeomorphReachTables!$C49)*(ISR_MTG_6_5_GEO_2012_LR_GeomFea!$E$2:$E$3000=LowerGeomorphReachTables!M$1)*(ISR_MTG_6_5_GEO_2012_LR_GeomFea!$C$2:$C$3000)*(ISR_MTG_6_5_GEO_2012_LR_GeomFea!$D$2:$D$3000="YES")*(ISR_MTG_6_5_GEO_2012_LR_GeomFea!$A$2:$A$3000="NO"))/1000</f>
        <v>1617.8676383622005</v>
      </c>
      <c r="N49" s="8">
        <f>SUMPRODUCT((ISR_MTG_6_5_GEO_2012_LR_GeomFea!$B$2:$B$3000=LowerGeomorphReachTables!$C49)*(ISR_MTG_6_5_GEO_2012_LR_GeomFea!$E$2:$E$3000=LowerGeomorphReachTables!N$1)*(ISR_MTG_6_5_GEO_2012_LR_GeomFea!$C$2:$C$3000)*(ISR_MTG_6_5_GEO_2012_LR_GeomFea!$D$2:$D$3000="YES")*(ISR_MTG_6_5_GEO_2012_LR_GeomFea!$A$2:$A$3000="NO"))/1000</f>
        <v>808.90740897479986</v>
      </c>
      <c r="O49" s="8">
        <f>SUMPRODUCT((ISR_MTG_6_5_GEO_2012_LR_GeomFea!$B$2:$B$3000=LowerGeomorphReachTables!$C49)*(ISR_MTG_6_5_GEO_2012_LR_GeomFea!$E$2:$E$3000=LowerGeomorphReachTables!O$1)*(ISR_MTG_6_5_GEO_2012_LR_GeomFea!$C$2:$C$3000)*(ISR_MTG_6_5_GEO_2012_LR_GeomFea!$D$2:$D$3000="YES")*(ISR_MTG_6_5_GEO_2012_LR_GeomFea!$A$2:$A$3000="NO"))/1000</f>
        <v>186.05698827999998</v>
      </c>
      <c r="P49" s="8">
        <f>SUMPRODUCT((ISR_MTG_6_5_GEO_2012_LR_GeomFea!$B$2:$B$3000=LowerGeomorphReachTables!$C49)*(ISR_MTG_6_5_GEO_2012_LR_GeomFea!$E$2:$E$3000=LowerGeomorphReachTables!P$1)*(ISR_MTG_6_5_GEO_2012_LR_GeomFea!$C$2:$C$3000)*(ISR_MTG_6_5_GEO_2012_LR_GeomFea!$D$2:$D$3000="YES")*(ISR_MTG_6_5_GEO_2012_LR_GeomFea!$A$2:$A$3000="NO"))/1000</f>
        <v>0</v>
      </c>
      <c r="Q49" s="8">
        <f>SUMPRODUCT((ISR_MTG_6_5_GEO_2012_LR_GeomFea!$B$2:$B$3000=LowerGeomorphReachTables!$C49)*(ISR_MTG_6_5_GEO_2012_LR_GeomFea!$E$2:$E$3000=LowerGeomorphReachTables!Q$1)*(ISR_MTG_6_5_GEO_2012_LR_GeomFea!$C$2:$C$3000)*(ISR_MTG_6_5_GEO_2012_LR_GeomFea!$D$2:$D$3000="YES")*(ISR_MTG_6_5_GEO_2012_LR_GeomFea!$A$2:$A$3000="NO"))/1000</f>
        <v>315.207817449</v>
      </c>
      <c r="R49" s="8">
        <f>SUMPRODUCT((ISR_MTG_6_5_GEO_2012_LR_GeomFea!$B$2:$B$3000=LowerGeomorphReachTables!$C49)*(ISR_MTG_6_5_GEO_2012_LR_GeomFea!$E$2:$E$3000=LowerGeomorphReachTables!R$1)*(ISR_MTG_6_5_GEO_2012_LR_GeomFea!$C$2:$C$3000)*(ISR_MTG_6_5_GEO_2012_LR_GeomFea!$D$2:$D$3000="YES")*(ISR_MTG_6_5_GEO_2012_LR_GeomFea!$A$2:$A$3000="NO"))/1000</f>
        <v>0</v>
      </c>
      <c r="S49" s="8">
        <f>SUMPRODUCT((ISR_MTG_6_5_GEO_2012_LR_GeomFea!$B$2:$B$3000=LowerGeomorphReachTables!$C49)*(ISR_MTG_6_5_GEO_2012_LR_GeomFea!$E$2:$E$3000=LowerGeomorphReachTables!S$1)*(ISR_MTG_6_5_GEO_2012_LR_GeomFea!$C$2:$C$3000)*(ISR_MTG_6_5_GEO_2012_LR_GeomFea!$D$2:$D$3000="YES")*(ISR_MTG_6_5_GEO_2012_LR_GeomFea!$A$2:$A$3000="NO"))/1000</f>
        <v>276.62272825689996</v>
      </c>
      <c r="T49" s="8">
        <f>SUMPRODUCT((ISR_MTG_6_5_GEO_2012_LR_GeomFea!$B$2:$B$3000=LowerGeomorphReachTables!$C49)*(ISR_MTG_6_5_GEO_2012_LR_GeomFea!$E$2:$E$3000=LowerGeomorphReachTables!T$1)*(ISR_MTG_6_5_GEO_2012_LR_GeomFea!$C$2:$C$3000)*(ISR_MTG_6_5_GEO_2012_LR_GeomFea!$D$2:$D$3000="YES")*(ISR_MTG_6_5_GEO_2012_LR_GeomFea!$A$2:$A$3000="NO"))/1000</f>
        <v>39823.550561399999</v>
      </c>
      <c r="U49" s="8">
        <f>SUMPRODUCT((ISR_MTG_6_5_GEO_2012_LR_GeomFea!$B$2:$B$3000=LowerGeomorphReachTables!$C49)*(ISR_MTG_6_5_GEO_2012_LR_GeomFea!$C$2:$C$3000)*(ISR_MTG_6_5_GEO_2012_LR_GeomFea!$D$2:$D$3000="NO")*(ISR_MTG_6_5_GEO_2012_LR_GeomFea!$A$2:$A$3000="NO"))/1000</f>
        <v>317628.59068639734</v>
      </c>
      <c r="V49" s="8">
        <f t="shared" si="4"/>
        <v>388156.13952750113</v>
      </c>
      <c r="AC49" s="20" t="s">
        <v>47</v>
      </c>
      <c r="AD49" s="21">
        <f>U49</f>
        <v>317628.59068639734</v>
      </c>
      <c r="AE49" s="21" t="e">
        <f>#REF!</f>
        <v>#REF!</v>
      </c>
      <c r="AF49" s="23" t="e">
        <f>(AD49-AE49)</f>
        <v>#REF!</v>
      </c>
    </row>
    <row r="50" spans="1:32" ht="15" customHeight="1" x14ac:dyDescent="0.3">
      <c r="B50" s="42" t="s">
        <v>97</v>
      </c>
      <c r="C50" s="20" t="s">
        <v>47</v>
      </c>
      <c r="D50" s="19">
        <v>38100</v>
      </c>
      <c r="E50" s="8">
        <f>SUMPRODUCT((ISR_MTG_6_5_GEO_2012_LR_GeomFea!$B$2:$B$3000=LowerGeomorphReachTables!$C50)*(ISR_MTG_6_5_GEO_2012_LR_GeomFea!$E$2:$E$3000=LowerGeomorphReachTables!E$1)*(ISR_MTG_6_5_GEO_2012_LR_GeomFea!$C$2:$C$3000)*(ISR_MTG_6_5_GEO_2012_LR_GeomFea!$D$2:$D$3000="NO")*(ISR_MTG_6_5_GEO_2012_LR_GeomFea!$A$2:$A$3000="YES"))/1000</f>
        <v>0</v>
      </c>
      <c r="F50" s="8">
        <f>SUMPRODUCT((ISR_MTG_6_5_GEO_2012_LR_GeomFea!$B$2:$B$3000=LowerGeomorphReachTables!$C50)*(ISR_MTG_6_5_GEO_2012_LR_GeomFea!$E$2:$E$3000=LowerGeomorphReachTables!F$1)*(ISR_MTG_6_5_GEO_2012_LR_GeomFea!$C$2:$C$3000)*(ISR_MTG_6_5_GEO_2012_LR_GeomFea!$D$2:$D$3000="NO")*(ISR_MTG_6_5_GEO_2012_LR_GeomFea!$A$2:$A$3000="YES"))/1000</f>
        <v>18.05903026939</v>
      </c>
      <c r="G50" s="8">
        <f>SUMPRODUCT((ISR_MTG_6_5_GEO_2012_LR_GeomFea!$B$2:$B$3000=LowerGeomorphReachTables!$C50)*(ISR_MTG_6_5_GEO_2012_LR_GeomFea!$E$2:$E$3000=LowerGeomorphReachTables!G$1)*(ISR_MTG_6_5_GEO_2012_LR_GeomFea!$C$2:$C$3000)*(ISR_MTG_6_5_GEO_2012_LR_GeomFea!$D$2:$D$3000="NO")*(ISR_MTG_6_5_GEO_2012_LR_GeomFea!$A$2:$A$3000="YES"))/1000</f>
        <v>0</v>
      </c>
      <c r="H50" s="8">
        <f>SUMPRODUCT((ISR_MTG_6_5_GEO_2012_LR_GeomFea!$B$2:$B$3000=LowerGeomorphReachTables!$C50)*(ISR_MTG_6_5_GEO_2012_LR_GeomFea!$E$2:$E$3000=LowerGeomorphReachTables!H$1)*(ISR_MTG_6_5_GEO_2012_LR_GeomFea!$C$2:$C$3000)*(ISR_MTG_6_5_GEO_2012_LR_GeomFea!$D$2:$D$3000="NO")*(ISR_MTG_6_5_GEO_2012_LR_GeomFea!$A$2:$A$3000="YES"))/1000</f>
        <v>9.7603679880399987</v>
      </c>
      <c r="I50" s="8">
        <f>SUMPRODUCT((ISR_MTG_6_5_GEO_2012_LR_GeomFea!$B$2:$B$3000=LowerGeomorphReachTables!$C50)*(ISR_MTG_6_5_GEO_2012_LR_GeomFea!$E$2:$E$3000=LowerGeomorphReachTables!I$1)*(ISR_MTG_6_5_GEO_2012_LR_GeomFea!$C$2:$C$3000)*(ISR_MTG_6_5_GEO_2012_LR_GeomFea!$D$2:$D$3000="NO")*(ISR_MTG_6_5_GEO_2012_LR_GeomFea!$A$2:$A$3000="YES"))/1000</f>
        <v>7.6261720453799997</v>
      </c>
      <c r="J50" s="8">
        <f>SUMPRODUCT((ISR_MTG_6_5_GEO_2012_LR_GeomFea!$B$2:$B$3000=LowerGeomorphReachTables!$C50)*(ISR_MTG_6_5_GEO_2012_LR_GeomFea!$E$2:$E$3000=LowerGeomorphReachTables!J$1)*(ISR_MTG_6_5_GEO_2012_LR_GeomFea!$C$2:$C$3000)*(ISR_MTG_6_5_GEO_2012_LR_GeomFea!$D$2:$D$3000="NO")*(ISR_MTG_6_5_GEO_2012_LR_GeomFea!$A$2:$A$3000="YES"))/1000</f>
        <v>0</v>
      </c>
      <c r="K50" s="8">
        <f>SUMPRODUCT((ISR_MTG_6_5_GEO_2012_LR_GeomFea!$B$2:$B$3000=LowerGeomorphReachTables!$C50)*(ISR_MTG_6_5_GEO_2012_LR_GeomFea!$E$2:$E$3000=LowerGeomorphReachTables!K$1)*(ISR_MTG_6_5_GEO_2012_LR_GeomFea!$C$2:$C$3000)*(ISR_MTG_6_5_GEO_2012_LR_GeomFea!$D$2:$D$3000="NO")*(ISR_MTG_6_5_GEO_2012_LR_GeomFea!$A$2:$A$3000="YES"))/1000</f>
        <v>0</v>
      </c>
      <c r="L50" s="8">
        <f>SUMPRODUCT((ISR_MTG_6_5_GEO_2012_LR_GeomFea!$B$2:$B$3000=LowerGeomorphReachTables!$C50)*(ISR_MTG_6_5_GEO_2012_LR_GeomFea!$E$2:$E$3000=LowerGeomorphReachTables!L$1)*(ISR_MTG_6_5_GEO_2012_LR_GeomFea!$C$2:$C$3000)*(ISR_MTG_6_5_GEO_2012_LR_GeomFea!$D$2:$D$3000="NO")*(ISR_MTG_6_5_GEO_2012_LR_GeomFea!$A$2:$A$3000="YES"))/1000</f>
        <v>0</v>
      </c>
      <c r="M50" s="8">
        <f>SUMPRODUCT((ISR_MTG_6_5_GEO_2012_LR_GeomFea!$B$2:$B$3000=LowerGeomorphReachTables!$C50)*(ISR_MTG_6_5_GEO_2012_LR_GeomFea!$E$2:$E$3000=LowerGeomorphReachTables!M$1)*(ISR_MTG_6_5_GEO_2012_LR_GeomFea!$C$2:$C$3000)*(ISR_MTG_6_5_GEO_2012_LR_GeomFea!$D$2:$D$3000="NO")*(ISR_MTG_6_5_GEO_2012_LR_GeomFea!$A$2:$A$3000="YES"))/1000</f>
        <v>0</v>
      </c>
      <c r="N50" s="8">
        <f>SUMPRODUCT((ISR_MTG_6_5_GEO_2012_LR_GeomFea!$B$2:$B$3000=LowerGeomorphReachTables!$C50)*(ISR_MTG_6_5_GEO_2012_LR_GeomFea!$E$2:$E$3000=LowerGeomorphReachTables!N$1)*(ISR_MTG_6_5_GEO_2012_LR_GeomFea!$C$2:$C$3000)*(ISR_MTG_6_5_GEO_2012_LR_GeomFea!$D$2:$D$3000="NO")*(ISR_MTG_6_5_GEO_2012_LR_GeomFea!$A$2:$A$3000="YES"))/1000</f>
        <v>0</v>
      </c>
      <c r="O50" s="8">
        <f>SUMPRODUCT((ISR_MTG_6_5_GEO_2012_LR_GeomFea!$B$2:$B$3000=LowerGeomorphReachTables!$C50)*(ISR_MTG_6_5_GEO_2012_LR_GeomFea!$E$2:$E$3000=LowerGeomorphReachTables!O$1)*(ISR_MTG_6_5_GEO_2012_LR_GeomFea!$C$2:$C$3000)*(ISR_MTG_6_5_GEO_2012_LR_GeomFea!$D$2:$D$3000="NO")*(ISR_MTG_6_5_GEO_2012_LR_GeomFea!$A$2:$A$3000="YES"))/1000</f>
        <v>0</v>
      </c>
      <c r="P50" s="8">
        <f>SUMPRODUCT((ISR_MTG_6_5_GEO_2012_LR_GeomFea!$B$2:$B$3000=LowerGeomorphReachTables!$C50)*(ISR_MTG_6_5_GEO_2012_LR_GeomFea!$E$2:$E$3000=LowerGeomorphReachTables!P$1)*(ISR_MTG_6_5_GEO_2012_LR_GeomFea!$C$2:$C$3000)*(ISR_MTG_6_5_GEO_2012_LR_GeomFea!$D$2:$D$3000="NO")*(ISR_MTG_6_5_GEO_2012_LR_GeomFea!$A$2:$A$3000="YES"))/1000</f>
        <v>8.2649885870700004</v>
      </c>
      <c r="Q50" s="8">
        <f>SUMPRODUCT((ISR_MTG_6_5_GEO_2012_LR_GeomFea!$B$2:$B$3000=LowerGeomorphReachTables!$C50)*(ISR_MTG_6_5_GEO_2012_LR_GeomFea!$E$2:$E$3000=LowerGeomorphReachTables!Q$1)*(ISR_MTG_6_5_GEO_2012_LR_GeomFea!$C$2:$C$3000)*(ISR_MTG_6_5_GEO_2012_LR_GeomFea!$D$2:$D$3000="NO")*(ISR_MTG_6_5_GEO_2012_LR_GeomFea!$A$2:$A$3000="YES"))/1000</f>
        <v>0</v>
      </c>
      <c r="R50" s="8">
        <f>SUMPRODUCT((ISR_MTG_6_5_GEO_2012_LR_GeomFea!$B$2:$B$3000=LowerGeomorphReachTables!$C50)*(ISR_MTG_6_5_GEO_2012_LR_GeomFea!$E$2:$E$3000=LowerGeomorphReachTables!R$1)*(ISR_MTG_6_5_GEO_2012_LR_GeomFea!$C$2:$C$3000)*(ISR_MTG_6_5_GEO_2012_LR_GeomFea!$D$2:$D$3000="NO")*(ISR_MTG_6_5_GEO_2012_LR_GeomFea!$A$2:$A$3000="YES"))/1000</f>
        <v>0</v>
      </c>
      <c r="S50" s="8">
        <f>SUMPRODUCT((ISR_MTG_6_5_GEO_2012_LR_GeomFea!$B$2:$B$3000=LowerGeomorphReachTables!$C50)*(ISR_MTG_6_5_GEO_2012_LR_GeomFea!$E$2:$E$3000=LowerGeomorphReachTables!S$1)*(ISR_MTG_6_5_GEO_2012_LR_GeomFea!$C$2:$C$3000)*(ISR_MTG_6_5_GEO_2012_LR_GeomFea!$D$2:$D$3000="NO")*(ISR_MTG_6_5_GEO_2012_LR_GeomFea!$A$2:$A$3000="YES"))/1000</f>
        <v>18.947055372200001</v>
      </c>
      <c r="T50" s="8">
        <f>SUMPRODUCT((ISR_MTG_6_5_GEO_2012_LR_GeomFea!$B$2:$B$3000=LowerGeomorphReachTables!$C50)*(ISR_MTG_6_5_GEO_2012_LR_GeomFea!$E$2:$E$3000=LowerGeomorphReachTables!T$1)*(ISR_MTG_6_5_GEO_2012_LR_GeomFea!$C$2:$C$3000)*(ISR_MTG_6_5_GEO_2012_LR_GeomFea!$D$2:$D$3000="NO")*(ISR_MTG_6_5_GEO_2012_LR_GeomFea!$A$2:$A$3000="YES"))/1000</f>
        <v>10.18944299</v>
      </c>
      <c r="U50" s="8">
        <v>0</v>
      </c>
      <c r="V50" s="8">
        <f t="shared" si="4"/>
        <v>72.847057252080006</v>
      </c>
      <c r="AC50" s="34"/>
      <c r="AD50" s="35"/>
      <c r="AE50" s="35"/>
      <c r="AF50" s="36"/>
    </row>
    <row r="51" spans="1:32" ht="15" customHeight="1" x14ac:dyDescent="0.3">
      <c r="C51" s="20" t="s">
        <v>48</v>
      </c>
      <c r="D51" s="28"/>
      <c r="E51" s="29">
        <f t="shared" ref="E51:U51" si="7">SUM(E40:E50)</f>
        <v>883046.11983899376</v>
      </c>
      <c r="F51" s="29">
        <f t="shared" si="7"/>
        <v>437842.19084107556</v>
      </c>
      <c r="G51" s="29">
        <f t="shared" si="7"/>
        <v>633149.30220463418</v>
      </c>
      <c r="H51" s="29">
        <f t="shared" si="7"/>
        <v>315042.07772617071</v>
      </c>
      <c r="I51" s="29">
        <f t="shared" si="7"/>
        <v>1337747.7929541345</v>
      </c>
      <c r="J51" s="29">
        <f t="shared" si="7"/>
        <v>91211.487027839772</v>
      </c>
      <c r="K51" s="29">
        <f t="shared" si="7"/>
        <v>401824.36353420123</v>
      </c>
      <c r="L51" s="29">
        <f t="shared" si="7"/>
        <v>29028.834316192642</v>
      </c>
      <c r="M51" s="29">
        <f t="shared" si="7"/>
        <v>1617.8676383622005</v>
      </c>
      <c r="N51" s="29">
        <f t="shared" si="7"/>
        <v>55840.101433491582</v>
      </c>
      <c r="O51" s="29">
        <f t="shared" si="7"/>
        <v>11327.123450867652</v>
      </c>
      <c r="P51" s="29">
        <f t="shared" si="7"/>
        <v>11565.260057512322</v>
      </c>
      <c r="Q51" s="29">
        <f t="shared" si="7"/>
        <v>31355.962245162806</v>
      </c>
      <c r="R51" s="29">
        <f t="shared" si="7"/>
        <v>351.298767355</v>
      </c>
      <c r="S51" s="29">
        <f t="shared" si="7"/>
        <v>114829.00310927555</v>
      </c>
      <c r="T51" s="29">
        <f t="shared" si="7"/>
        <v>2189396.6081833174</v>
      </c>
      <c r="U51" s="29">
        <f t="shared" si="7"/>
        <v>2427081.1036312249</v>
      </c>
      <c r="V51" s="8">
        <f t="shared" si="4"/>
        <v>8972256.4969598129</v>
      </c>
    </row>
    <row r="53" spans="1:32" x14ac:dyDescent="0.3">
      <c r="C53" s="75" t="s">
        <v>49</v>
      </c>
      <c r="D53" s="75"/>
    </row>
    <row r="54" spans="1:32" x14ac:dyDescent="0.3">
      <c r="C54" s="75" t="s">
        <v>50</v>
      </c>
      <c r="D54" s="75"/>
    </row>
    <row r="55" spans="1:32" x14ac:dyDescent="0.3">
      <c r="C55" s="75" t="s">
        <v>51</v>
      </c>
      <c r="D55" s="75"/>
    </row>
    <row r="56" spans="1:32" x14ac:dyDescent="0.3">
      <c r="C56" s="75" t="s">
        <v>52</v>
      </c>
      <c r="D56" s="75"/>
      <c r="U56" s="25"/>
    </row>
    <row r="60" spans="1:32" x14ac:dyDescent="0.3">
      <c r="A60" s="14" t="s">
        <v>53</v>
      </c>
    </row>
    <row r="63" spans="1:32" x14ac:dyDescent="0.3">
      <c r="P63" s="26" t="s">
        <v>60</v>
      </c>
      <c r="AD63" s="14" t="s">
        <v>91</v>
      </c>
    </row>
    <row r="65" spans="2:39" x14ac:dyDescent="0.3">
      <c r="B65" s="70" t="s">
        <v>39</v>
      </c>
      <c r="C65" s="71"/>
      <c r="D65" s="71"/>
      <c r="E65" s="71"/>
      <c r="F65" s="71"/>
      <c r="G65" s="71"/>
      <c r="H65" s="71"/>
      <c r="I65" s="71"/>
      <c r="J65" s="71"/>
      <c r="K65" s="71"/>
      <c r="L65" s="71"/>
      <c r="M65" s="71"/>
      <c r="N65" s="72"/>
      <c r="P65" s="70" t="s">
        <v>39</v>
      </c>
      <c r="Q65" s="71"/>
      <c r="R65" s="71"/>
      <c r="S65" s="71"/>
      <c r="T65" s="71"/>
      <c r="U65" s="71"/>
      <c r="V65" s="71"/>
      <c r="W65" s="71"/>
      <c r="X65" s="71"/>
      <c r="Y65" s="71"/>
      <c r="Z65" s="71"/>
      <c r="AA65" s="71"/>
      <c r="AD65" s="70" t="s">
        <v>39</v>
      </c>
      <c r="AE65" s="71"/>
      <c r="AF65" s="71"/>
      <c r="AG65" s="71"/>
      <c r="AH65" s="71"/>
      <c r="AI65" s="71"/>
      <c r="AJ65" s="71"/>
      <c r="AK65" s="71"/>
      <c r="AL65" s="71"/>
      <c r="AM65" s="71"/>
    </row>
    <row r="66" spans="2:39" ht="48" customHeight="1" x14ac:dyDescent="0.3">
      <c r="B66" s="11" t="s">
        <v>54</v>
      </c>
      <c r="C66" s="3" t="s">
        <v>19</v>
      </c>
      <c r="D66" s="11" t="s">
        <v>20</v>
      </c>
      <c r="E66" s="11" t="s">
        <v>21</v>
      </c>
      <c r="F66" s="3" t="s">
        <v>57</v>
      </c>
      <c r="G66" s="3" t="s">
        <v>27</v>
      </c>
      <c r="H66" s="3" t="s">
        <v>28</v>
      </c>
      <c r="I66" s="3" t="s">
        <v>29</v>
      </c>
      <c r="J66" s="3" t="s">
        <v>30</v>
      </c>
      <c r="K66" s="3" t="s">
        <v>31</v>
      </c>
      <c r="L66" s="3" t="s">
        <v>32</v>
      </c>
      <c r="M66" s="3" t="s">
        <v>33</v>
      </c>
      <c r="N66" s="3" t="s">
        <v>34</v>
      </c>
      <c r="P66" s="11" t="s">
        <v>54</v>
      </c>
      <c r="Q66" s="3" t="s">
        <v>19</v>
      </c>
      <c r="R66" s="11" t="s">
        <v>20</v>
      </c>
      <c r="S66" s="11" t="s">
        <v>21</v>
      </c>
      <c r="T66" s="3" t="s">
        <v>57</v>
      </c>
      <c r="U66" s="3" t="s">
        <v>27</v>
      </c>
      <c r="V66" s="3" t="s">
        <v>28</v>
      </c>
      <c r="W66" s="3" t="s">
        <v>29</v>
      </c>
      <c r="X66" s="3" t="s">
        <v>30</v>
      </c>
      <c r="Y66" s="3" t="s">
        <v>31</v>
      </c>
      <c r="Z66" s="3" t="s">
        <v>32</v>
      </c>
      <c r="AA66" s="3" t="s">
        <v>33</v>
      </c>
      <c r="AD66" s="11" t="s">
        <v>54</v>
      </c>
      <c r="AE66" s="3" t="s">
        <v>19</v>
      </c>
      <c r="AF66" s="11" t="s">
        <v>20</v>
      </c>
      <c r="AG66" s="11" t="s">
        <v>21</v>
      </c>
      <c r="AH66" s="3" t="s">
        <v>57</v>
      </c>
      <c r="AI66" s="3" t="s">
        <v>28</v>
      </c>
      <c r="AJ66" s="3" t="s">
        <v>29</v>
      </c>
      <c r="AK66" s="3" t="s">
        <v>30</v>
      </c>
      <c r="AL66" s="3" t="s">
        <v>31</v>
      </c>
      <c r="AM66" s="3" t="s">
        <v>33</v>
      </c>
    </row>
    <row r="67" spans="2:39" x14ac:dyDescent="0.3">
      <c r="B67" s="11"/>
      <c r="C67" s="69" t="s">
        <v>55</v>
      </c>
      <c r="D67" s="69"/>
      <c r="E67" s="69"/>
      <c r="F67" s="69"/>
      <c r="G67" s="69"/>
      <c r="H67" s="69"/>
      <c r="I67" s="69"/>
      <c r="J67" s="69"/>
      <c r="K67" s="69"/>
      <c r="L67" s="69"/>
      <c r="M67" s="69"/>
      <c r="N67" s="69"/>
      <c r="P67" s="11"/>
      <c r="Q67" s="76" t="s">
        <v>55</v>
      </c>
      <c r="R67" s="77"/>
      <c r="S67" s="77"/>
      <c r="T67" s="77"/>
      <c r="U67" s="77"/>
      <c r="V67" s="77"/>
      <c r="W67" s="77"/>
      <c r="X67" s="77"/>
      <c r="Y67" s="77"/>
      <c r="Z67" s="77"/>
      <c r="AA67" s="78"/>
      <c r="AD67" s="11"/>
      <c r="AE67" s="76" t="s">
        <v>55</v>
      </c>
      <c r="AF67" s="77"/>
      <c r="AG67" s="77"/>
      <c r="AH67" s="77"/>
      <c r="AI67" s="77"/>
      <c r="AJ67" s="77"/>
      <c r="AK67" s="77"/>
      <c r="AL67" s="77"/>
      <c r="AM67" s="78"/>
    </row>
    <row r="68" spans="2:39" x14ac:dyDescent="0.3">
      <c r="B68" s="38" t="s">
        <v>98</v>
      </c>
      <c r="C68" s="4">
        <f>ROUND(E6*1000,-3)</f>
        <v>82434000</v>
      </c>
      <c r="D68" s="4">
        <f>ROUND(F6*1000,-3)</f>
        <v>29725000</v>
      </c>
      <c r="E68" s="4">
        <f>ROUND(G6*1000,-3)</f>
        <v>152041000</v>
      </c>
      <c r="F68" s="4">
        <f>ROUND(SUM(H6:L6)*1000,-3)</f>
        <v>118448000</v>
      </c>
      <c r="G68" s="4">
        <f t="shared" ref="G68:N68" si="8">ROUND(M6*1000,-3)</f>
        <v>0</v>
      </c>
      <c r="H68" s="4">
        <f t="shared" si="8"/>
        <v>2316000</v>
      </c>
      <c r="I68" s="4">
        <f t="shared" si="8"/>
        <v>859000</v>
      </c>
      <c r="J68" s="4">
        <f t="shared" si="8"/>
        <v>235000</v>
      </c>
      <c r="K68" s="4">
        <f t="shared" si="8"/>
        <v>1218000</v>
      </c>
      <c r="L68" s="4">
        <f t="shared" si="8"/>
        <v>0</v>
      </c>
      <c r="M68" s="4">
        <f t="shared" si="8"/>
        <v>361000</v>
      </c>
      <c r="N68" s="4">
        <f t="shared" si="8"/>
        <v>201341000</v>
      </c>
      <c r="O68" s="48">
        <f>SUM(C68:N68)</f>
        <v>588978000</v>
      </c>
      <c r="P68" s="38" t="s">
        <v>98</v>
      </c>
      <c r="Q68" s="4">
        <f>IF(C68=0,1, C68)</f>
        <v>82434000</v>
      </c>
      <c r="R68" s="4">
        <f t="shared" ref="R68" si="9">IF(D68=0,1, D68)</f>
        <v>29725000</v>
      </c>
      <c r="S68" s="4">
        <f t="shared" ref="S68" si="10">IF(E68=0,1, E68)</f>
        <v>152041000</v>
      </c>
      <c r="T68" s="4">
        <f t="shared" ref="T68" si="11">IF(F68=0,1, F68)</f>
        <v>118448000</v>
      </c>
      <c r="U68" s="4">
        <f t="shared" ref="U68" si="12">IF(G68=0,1, G68)</f>
        <v>1</v>
      </c>
      <c r="V68" s="4">
        <f t="shared" ref="V68" si="13">IF(H68=0,1, H68)</f>
        <v>2316000</v>
      </c>
      <c r="W68" s="4">
        <f t="shared" ref="W68" si="14">IF(I68=0,1, I68)</f>
        <v>859000</v>
      </c>
      <c r="X68" s="4">
        <f t="shared" ref="X68" si="15">IF(J68=0,1, J68)</f>
        <v>235000</v>
      </c>
      <c r="Y68" s="4">
        <f t="shared" ref="Y68" si="16">IF(K68=0,1, K68)</f>
        <v>1218000</v>
      </c>
      <c r="Z68" s="4">
        <f t="shared" ref="Z68" si="17">IF(L68=0,1, L68)</f>
        <v>1</v>
      </c>
      <c r="AA68" s="4">
        <f t="shared" ref="AA68" si="18">IF(M68=0,1, M68)</f>
        <v>361000</v>
      </c>
      <c r="AD68" s="38"/>
      <c r="AE68" s="4">
        <f>Q68</f>
        <v>82434000</v>
      </c>
      <c r="AF68" s="4">
        <f t="shared" ref="AF68" si="19">R68</f>
        <v>29725000</v>
      </c>
      <c r="AG68" s="4">
        <f t="shared" ref="AG68" si="20">S68</f>
        <v>152041000</v>
      </c>
      <c r="AH68" s="4">
        <f t="shared" ref="AH68" si="21">T68</f>
        <v>118448000</v>
      </c>
      <c r="AI68" s="4">
        <f t="shared" ref="AI68:AL68" si="22">V68</f>
        <v>2316000</v>
      </c>
      <c r="AJ68" s="4">
        <f t="shared" si="22"/>
        <v>859000</v>
      </c>
      <c r="AK68" s="4">
        <f t="shared" si="22"/>
        <v>235000</v>
      </c>
      <c r="AL68" s="4">
        <f t="shared" si="22"/>
        <v>1218000</v>
      </c>
      <c r="AM68" s="4">
        <f>AA68</f>
        <v>361000</v>
      </c>
    </row>
    <row r="69" spans="2:39" x14ac:dyDescent="0.3">
      <c r="B69" s="2">
        <v>1983</v>
      </c>
      <c r="C69" s="4">
        <f>ROUND(E23*1000,-3)</f>
        <v>73434000</v>
      </c>
      <c r="D69" s="4">
        <f>ROUND(F23*1000,-3)</f>
        <v>22858000</v>
      </c>
      <c r="E69" s="4">
        <f>ROUND(G23*1000,-3)</f>
        <v>163389000</v>
      </c>
      <c r="F69" s="4">
        <f>ROUND(SUM(H23:L23)*1000,-3)</f>
        <v>101520000</v>
      </c>
      <c r="G69" s="4">
        <f t="shared" ref="G69:N69" si="23">ROUND(M23*1000,-3)</f>
        <v>0</v>
      </c>
      <c r="H69" s="4">
        <f t="shared" si="23"/>
        <v>5579000</v>
      </c>
      <c r="I69" s="4">
        <f t="shared" si="23"/>
        <v>615000</v>
      </c>
      <c r="J69" s="4">
        <f t="shared" si="23"/>
        <v>1190000</v>
      </c>
      <c r="K69" s="4">
        <f t="shared" si="23"/>
        <v>634000</v>
      </c>
      <c r="L69" s="4">
        <f t="shared" si="23"/>
        <v>0</v>
      </c>
      <c r="M69" s="4">
        <f t="shared" si="23"/>
        <v>277000</v>
      </c>
      <c r="N69" s="4">
        <f t="shared" si="23"/>
        <v>215358000</v>
      </c>
      <c r="P69" s="2">
        <v>1983</v>
      </c>
      <c r="Q69" s="4">
        <f>IF(C69=0,1, C69)</f>
        <v>73434000</v>
      </c>
      <c r="R69" s="4">
        <f t="shared" ref="R69:AA70" si="24">IF(D69=0,1, D69)</f>
        <v>22858000</v>
      </c>
      <c r="S69" s="4">
        <f t="shared" si="24"/>
        <v>163389000</v>
      </c>
      <c r="T69" s="4">
        <f t="shared" si="24"/>
        <v>101520000</v>
      </c>
      <c r="U69" s="4">
        <f t="shared" si="24"/>
        <v>1</v>
      </c>
      <c r="V69" s="4">
        <f t="shared" si="24"/>
        <v>5579000</v>
      </c>
      <c r="W69" s="4">
        <f t="shared" si="24"/>
        <v>615000</v>
      </c>
      <c r="X69" s="4">
        <f t="shared" si="24"/>
        <v>1190000</v>
      </c>
      <c r="Y69" s="4">
        <f t="shared" si="24"/>
        <v>634000</v>
      </c>
      <c r="Z69" s="4">
        <f t="shared" si="24"/>
        <v>1</v>
      </c>
      <c r="AA69" s="4">
        <f t="shared" si="24"/>
        <v>277000</v>
      </c>
      <c r="AD69" s="2">
        <v>1983</v>
      </c>
      <c r="AE69" s="4">
        <f>Q69</f>
        <v>73434000</v>
      </c>
      <c r="AF69" s="4">
        <f t="shared" ref="AF69:AH70" si="25">R69</f>
        <v>22858000</v>
      </c>
      <c r="AG69" s="4">
        <f t="shared" si="25"/>
        <v>163389000</v>
      </c>
      <c r="AH69" s="4">
        <f t="shared" si="25"/>
        <v>101520000</v>
      </c>
      <c r="AI69" s="4">
        <f t="shared" ref="AI69:AL70" si="26">V69</f>
        <v>5579000</v>
      </c>
      <c r="AJ69" s="4">
        <f t="shared" si="26"/>
        <v>615000</v>
      </c>
      <c r="AK69" s="4">
        <f t="shared" si="26"/>
        <v>1190000</v>
      </c>
      <c r="AL69" s="4">
        <f t="shared" si="26"/>
        <v>634000</v>
      </c>
      <c r="AM69" s="4">
        <f>AA69</f>
        <v>277000</v>
      </c>
    </row>
    <row r="70" spans="2:39" x14ac:dyDescent="0.3">
      <c r="B70" s="2">
        <v>2012</v>
      </c>
      <c r="C70" s="4">
        <f>ROUND(E40*1000,-3)</f>
        <v>71135000</v>
      </c>
      <c r="D70" s="4">
        <f>ROUND(F40*1000,-3)</f>
        <v>18218000</v>
      </c>
      <c r="E70" s="4">
        <f>ROUND(G40*1000,-3)</f>
        <v>148951000</v>
      </c>
      <c r="F70" s="4">
        <f>ROUND(SUM(H40:L40)*1000,-3)</f>
        <v>111545000</v>
      </c>
      <c r="G70" s="4">
        <f t="shared" ref="G70:N70" si="27">ROUND(M40*1000,-3)</f>
        <v>0</v>
      </c>
      <c r="H70" s="4">
        <f t="shared" si="27"/>
        <v>3207000</v>
      </c>
      <c r="I70" s="4">
        <f t="shared" si="27"/>
        <v>730000</v>
      </c>
      <c r="J70" s="4">
        <f t="shared" si="27"/>
        <v>1911000</v>
      </c>
      <c r="K70" s="4">
        <f t="shared" si="27"/>
        <v>590000</v>
      </c>
      <c r="L70" s="4">
        <f t="shared" si="27"/>
        <v>0</v>
      </c>
      <c r="M70" s="4">
        <f t="shared" si="27"/>
        <v>681000</v>
      </c>
      <c r="N70" s="4">
        <f t="shared" si="27"/>
        <v>232365000</v>
      </c>
      <c r="P70" s="2">
        <v>2012</v>
      </c>
      <c r="Q70" s="4">
        <f>IF(C70=0,1, C70)</f>
        <v>71135000</v>
      </c>
      <c r="R70" s="4">
        <f t="shared" si="24"/>
        <v>18218000</v>
      </c>
      <c r="S70" s="4">
        <f t="shared" si="24"/>
        <v>148951000</v>
      </c>
      <c r="T70" s="4">
        <f t="shared" si="24"/>
        <v>111545000</v>
      </c>
      <c r="U70" s="4">
        <f t="shared" si="24"/>
        <v>1</v>
      </c>
      <c r="V70" s="4">
        <f t="shared" si="24"/>
        <v>3207000</v>
      </c>
      <c r="W70" s="4">
        <f t="shared" si="24"/>
        <v>730000</v>
      </c>
      <c r="X70" s="4">
        <f t="shared" si="24"/>
        <v>1911000</v>
      </c>
      <c r="Y70" s="4">
        <f t="shared" si="24"/>
        <v>590000</v>
      </c>
      <c r="Z70" s="4">
        <f t="shared" si="24"/>
        <v>1</v>
      </c>
      <c r="AA70" s="4">
        <f t="shared" si="24"/>
        <v>681000</v>
      </c>
      <c r="AD70" s="2">
        <v>2012</v>
      </c>
      <c r="AE70" s="4">
        <f>Q70</f>
        <v>71135000</v>
      </c>
      <c r="AF70" s="4">
        <f t="shared" si="25"/>
        <v>18218000</v>
      </c>
      <c r="AG70" s="4">
        <f t="shared" si="25"/>
        <v>148951000</v>
      </c>
      <c r="AH70" s="4">
        <f t="shared" si="25"/>
        <v>111545000</v>
      </c>
      <c r="AI70" s="4">
        <f t="shared" si="26"/>
        <v>3207000</v>
      </c>
      <c r="AJ70" s="4">
        <f t="shared" si="26"/>
        <v>730000</v>
      </c>
      <c r="AK70" s="4">
        <f t="shared" si="26"/>
        <v>1911000</v>
      </c>
      <c r="AL70" s="4">
        <f t="shared" si="26"/>
        <v>590000</v>
      </c>
      <c r="AM70" s="4">
        <f>AA70</f>
        <v>681000</v>
      </c>
    </row>
    <row r="71" spans="2:39" x14ac:dyDescent="0.3">
      <c r="B71" s="2" t="s">
        <v>100</v>
      </c>
      <c r="C71" s="52">
        <f t="shared" ref="C71:N71" si="28">IF(C69=C68,0, IF(C68=0,"U", ((C69-C68)/C68)))</f>
        <v>-0.1091782516922629</v>
      </c>
      <c r="D71" s="52">
        <f t="shared" si="28"/>
        <v>-0.23101766190075693</v>
      </c>
      <c r="E71" s="52">
        <f t="shared" si="28"/>
        <v>7.4637762182569178E-2</v>
      </c>
      <c r="F71" s="52">
        <f t="shared" si="28"/>
        <v>-0.14291503444549508</v>
      </c>
      <c r="G71" s="52">
        <f t="shared" si="28"/>
        <v>0</v>
      </c>
      <c r="H71" s="52">
        <f t="shared" si="28"/>
        <v>1.4088946459412781</v>
      </c>
      <c r="I71" s="52">
        <f t="shared" si="28"/>
        <v>-0.2840512223515716</v>
      </c>
      <c r="J71" s="52">
        <f t="shared" si="28"/>
        <v>4.0638297872340425</v>
      </c>
      <c r="K71" s="52">
        <f t="shared" si="28"/>
        <v>-0.47947454844006571</v>
      </c>
      <c r="L71" s="52">
        <f t="shared" si="28"/>
        <v>0</v>
      </c>
      <c r="M71" s="52">
        <f t="shared" si="28"/>
        <v>-0.23268698060941828</v>
      </c>
      <c r="N71" s="52">
        <f t="shared" si="28"/>
        <v>6.9618209902603048E-2</v>
      </c>
      <c r="P71" s="43"/>
      <c r="Q71" s="44"/>
      <c r="R71" s="44"/>
      <c r="S71" s="44"/>
      <c r="T71" s="44"/>
      <c r="U71" s="44"/>
      <c r="V71" s="44"/>
      <c r="W71" s="44"/>
      <c r="X71" s="44"/>
      <c r="Y71" s="44"/>
      <c r="Z71" s="44"/>
      <c r="AA71" s="44"/>
      <c r="AD71" s="43"/>
      <c r="AE71" s="44"/>
      <c r="AF71" s="44"/>
      <c r="AG71" s="44"/>
      <c r="AH71" s="44"/>
      <c r="AI71" s="44"/>
      <c r="AJ71" s="44"/>
      <c r="AK71" s="44"/>
      <c r="AL71" s="44"/>
      <c r="AM71" s="44"/>
    </row>
    <row r="72" spans="2:39" x14ac:dyDescent="0.3">
      <c r="B72" s="2" t="s">
        <v>120</v>
      </c>
      <c r="C72" s="52">
        <f t="shared" ref="C72:N72" si="29">IF(C70=C69,0, IF(C69=0,"U", ((C70-C69)/C69)))</f>
        <v>-3.1307023994335048E-2</v>
      </c>
      <c r="D72" s="52">
        <f t="shared" si="29"/>
        <v>-0.20299238778545806</v>
      </c>
      <c r="E72" s="52">
        <f t="shared" si="29"/>
        <v>-8.8365801859366294E-2</v>
      </c>
      <c r="F72" s="52">
        <f t="shared" si="29"/>
        <v>9.8749014972419225E-2</v>
      </c>
      <c r="G72" s="52">
        <f t="shared" si="29"/>
        <v>0</v>
      </c>
      <c r="H72" s="52">
        <f t="shared" si="29"/>
        <v>-0.42516580032263845</v>
      </c>
      <c r="I72" s="52">
        <f t="shared" si="29"/>
        <v>0.18699186991869918</v>
      </c>
      <c r="J72" s="52">
        <f t="shared" si="29"/>
        <v>0.60588235294117643</v>
      </c>
      <c r="K72" s="52">
        <f t="shared" si="29"/>
        <v>-6.9400630914826497E-2</v>
      </c>
      <c r="L72" s="52">
        <f t="shared" si="29"/>
        <v>0</v>
      </c>
      <c r="M72" s="52">
        <f t="shared" si="29"/>
        <v>1.4584837545126355</v>
      </c>
      <c r="N72" s="52">
        <f t="shared" si="29"/>
        <v>7.8970829966845901E-2</v>
      </c>
    </row>
    <row r="73" spans="2:39" x14ac:dyDescent="0.3">
      <c r="B73" s="2" t="s">
        <v>121</v>
      </c>
      <c r="C73" s="52">
        <f t="shared" ref="C73:N73" si="30">IF(C70=C68,0, IF(C68=0,"U", ((C70-C68)/C68)))</f>
        <v>-0.13706722954120873</v>
      </c>
      <c r="D73" s="52">
        <f t="shared" si="30"/>
        <v>-0.38711522287636668</v>
      </c>
      <c r="E73" s="52">
        <f t="shared" si="30"/>
        <v>-2.0323465381048532E-2</v>
      </c>
      <c r="F73" s="52">
        <f t="shared" si="30"/>
        <v>-5.8278738349317842E-2</v>
      </c>
      <c r="G73" s="52">
        <f t="shared" si="30"/>
        <v>0</v>
      </c>
      <c r="H73" s="52">
        <f t="shared" si="30"/>
        <v>0.38471502590673573</v>
      </c>
      <c r="I73" s="52">
        <f t="shared" si="30"/>
        <v>-0.15017462165308498</v>
      </c>
      <c r="J73" s="52">
        <f t="shared" si="30"/>
        <v>7.1319148936170214</v>
      </c>
      <c r="K73" s="52">
        <f t="shared" si="30"/>
        <v>-0.51559934318555012</v>
      </c>
      <c r="L73" s="52">
        <f t="shared" si="30"/>
        <v>0</v>
      </c>
      <c r="M73" s="52">
        <f t="shared" si="30"/>
        <v>0.88642659279778391</v>
      </c>
      <c r="N73" s="52">
        <f t="shared" si="30"/>
        <v>0.1540868476862636</v>
      </c>
    </row>
    <row r="74" spans="2:39" x14ac:dyDescent="0.3">
      <c r="B74" s="14" t="s">
        <v>86</v>
      </c>
    </row>
    <row r="76" spans="2:39" x14ac:dyDescent="0.3">
      <c r="B76" s="70" t="s">
        <v>40</v>
      </c>
      <c r="C76" s="71"/>
      <c r="D76" s="71"/>
      <c r="E76" s="71"/>
      <c r="F76" s="71"/>
      <c r="G76" s="71"/>
      <c r="H76" s="71"/>
      <c r="I76" s="71"/>
      <c r="J76" s="71"/>
      <c r="K76" s="71"/>
      <c r="L76" s="71"/>
      <c r="M76" s="71"/>
      <c r="N76" s="72"/>
      <c r="P76" s="70" t="s">
        <v>40</v>
      </c>
      <c r="Q76" s="71"/>
      <c r="R76" s="71"/>
      <c r="S76" s="71"/>
      <c r="T76" s="71"/>
      <c r="U76" s="71"/>
      <c r="V76" s="71"/>
      <c r="W76" s="71"/>
      <c r="X76" s="71"/>
      <c r="Y76" s="71"/>
      <c r="Z76" s="71"/>
      <c r="AA76" s="71"/>
      <c r="AD76" s="70" t="s">
        <v>40</v>
      </c>
      <c r="AE76" s="71"/>
      <c r="AF76" s="71"/>
      <c r="AG76" s="71"/>
      <c r="AH76" s="71"/>
      <c r="AI76" s="71"/>
      <c r="AJ76" s="71"/>
      <c r="AK76" s="71"/>
      <c r="AL76" s="71"/>
      <c r="AM76" s="71"/>
    </row>
    <row r="77" spans="2:39" ht="51" x14ac:dyDescent="0.3">
      <c r="B77" s="11" t="s">
        <v>54</v>
      </c>
      <c r="C77" s="3" t="s">
        <v>19</v>
      </c>
      <c r="D77" s="11" t="s">
        <v>20</v>
      </c>
      <c r="E77" s="11" t="s">
        <v>21</v>
      </c>
      <c r="F77" s="3" t="s">
        <v>56</v>
      </c>
      <c r="G77" s="3" t="s">
        <v>27</v>
      </c>
      <c r="H77" s="3" t="s">
        <v>28</v>
      </c>
      <c r="I77" s="3" t="s">
        <v>29</v>
      </c>
      <c r="J77" s="3" t="s">
        <v>30</v>
      </c>
      <c r="K77" s="3" t="s">
        <v>31</v>
      </c>
      <c r="L77" s="3" t="s">
        <v>32</v>
      </c>
      <c r="M77" s="3" t="s">
        <v>33</v>
      </c>
      <c r="N77" s="3" t="s">
        <v>34</v>
      </c>
      <c r="P77" s="11" t="s">
        <v>54</v>
      </c>
      <c r="Q77" s="3" t="s">
        <v>19</v>
      </c>
      <c r="R77" s="11" t="s">
        <v>20</v>
      </c>
      <c r="S77" s="11" t="s">
        <v>21</v>
      </c>
      <c r="T77" s="3" t="s">
        <v>56</v>
      </c>
      <c r="U77" s="3" t="s">
        <v>27</v>
      </c>
      <c r="V77" s="3" t="s">
        <v>28</v>
      </c>
      <c r="W77" s="3" t="s">
        <v>29</v>
      </c>
      <c r="X77" s="3" t="s">
        <v>30</v>
      </c>
      <c r="Y77" s="3" t="s">
        <v>31</v>
      </c>
      <c r="Z77" s="3" t="s">
        <v>32</v>
      </c>
      <c r="AA77" s="3" t="s">
        <v>33</v>
      </c>
      <c r="AD77" s="11" t="s">
        <v>54</v>
      </c>
      <c r="AE77" s="3" t="s">
        <v>19</v>
      </c>
      <c r="AF77" s="11" t="s">
        <v>20</v>
      </c>
      <c r="AG77" s="11" t="s">
        <v>21</v>
      </c>
      <c r="AH77" s="3" t="s">
        <v>56</v>
      </c>
      <c r="AI77" s="3" t="s">
        <v>28</v>
      </c>
      <c r="AJ77" s="3" t="s">
        <v>29</v>
      </c>
      <c r="AK77" s="3" t="s">
        <v>30</v>
      </c>
      <c r="AL77" s="3" t="s">
        <v>31</v>
      </c>
      <c r="AM77" s="3" t="s">
        <v>33</v>
      </c>
    </row>
    <row r="78" spans="2:39" x14ac:dyDescent="0.3">
      <c r="B78" s="11"/>
      <c r="C78" s="69" t="s">
        <v>55</v>
      </c>
      <c r="D78" s="69"/>
      <c r="E78" s="69"/>
      <c r="F78" s="69"/>
      <c r="G78" s="69"/>
      <c r="H78" s="69"/>
      <c r="I78" s="69"/>
      <c r="J78" s="69"/>
      <c r="K78" s="69"/>
      <c r="L78" s="69"/>
      <c r="M78" s="69"/>
      <c r="N78" s="69"/>
      <c r="P78" s="11"/>
      <c r="Q78" s="76" t="s">
        <v>55</v>
      </c>
      <c r="R78" s="77"/>
      <c r="S78" s="77"/>
      <c r="T78" s="77"/>
      <c r="U78" s="77"/>
      <c r="V78" s="77"/>
      <c r="W78" s="77"/>
      <c r="X78" s="77"/>
      <c r="Y78" s="77"/>
      <c r="Z78" s="77"/>
      <c r="AA78" s="78"/>
      <c r="AD78" s="11"/>
      <c r="AE78" s="76" t="s">
        <v>55</v>
      </c>
      <c r="AF78" s="77"/>
      <c r="AG78" s="77"/>
      <c r="AH78" s="77"/>
      <c r="AI78" s="77"/>
      <c r="AJ78" s="77"/>
      <c r="AK78" s="77"/>
      <c r="AL78" s="77"/>
      <c r="AM78" s="78"/>
    </row>
    <row r="79" spans="2:39" x14ac:dyDescent="0.3">
      <c r="B79" s="38" t="s">
        <v>98</v>
      </c>
      <c r="C79" s="4">
        <f>ROUND(E7*1000,-3)</f>
        <v>152886000</v>
      </c>
      <c r="D79" s="4">
        <f>ROUND(F7*1000,-3)</f>
        <v>120573000</v>
      </c>
      <c r="E79" s="4">
        <f>ROUND(G7*1000,-3)</f>
        <v>181902000</v>
      </c>
      <c r="F79" s="4">
        <f>ROUND(SUM(H7:L7)*1000,-3)</f>
        <v>213984000</v>
      </c>
      <c r="G79" s="4">
        <f t="shared" ref="G79:N79" si="31">ROUND(M7*1000,-3)</f>
        <v>0</v>
      </c>
      <c r="H79" s="4">
        <f t="shared" si="31"/>
        <v>594000</v>
      </c>
      <c r="I79" s="4">
        <f t="shared" si="31"/>
        <v>1361000</v>
      </c>
      <c r="J79" s="4">
        <f t="shared" si="31"/>
        <v>126000</v>
      </c>
      <c r="K79" s="4">
        <f t="shared" si="31"/>
        <v>1310000</v>
      </c>
      <c r="L79" s="4">
        <f t="shared" si="31"/>
        <v>568000</v>
      </c>
      <c r="M79" s="4">
        <f t="shared" si="31"/>
        <v>1000000</v>
      </c>
      <c r="N79" s="4">
        <f t="shared" si="31"/>
        <v>166099000</v>
      </c>
      <c r="P79" s="38" t="s">
        <v>98</v>
      </c>
      <c r="Q79" s="4">
        <f>IF(C79=0,1, C79)</f>
        <v>152886000</v>
      </c>
      <c r="R79" s="4">
        <f t="shared" ref="R79" si="32">IF(D79=0,1, D79)</f>
        <v>120573000</v>
      </c>
      <c r="S79" s="4">
        <f t="shared" ref="S79" si="33">IF(E79=0,1, E79)</f>
        <v>181902000</v>
      </c>
      <c r="T79" s="4">
        <f t="shared" ref="T79" si="34">IF(F79=0,1, F79)</f>
        <v>213984000</v>
      </c>
      <c r="U79" s="4">
        <f t="shared" ref="U79" si="35">IF(G79=0,1, G79)</f>
        <v>1</v>
      </c>
      <c r="V79" s="4">
        <f t="shared" ref="V79" si="36">IF(H79=0,1, H79)</f>
        <v>594000</v>
      </c>
      <c r="W79" s="4">
        <f t="shared" ref="W79" si="37">IF(I79=0,1, I79)</f>
        <v>1361000</v>
      </c>
      <c r="X79" s="4">
        <f t="shared" ref="X79" si="38">IF(J79=0,1, J79)</f>
        <v>126000</v>
      </c>
      <c r="Y79" s="4">
        <f t="shared" ref="Y79" si="39">IF(K79=0,1, K79)</f>
        <v>1310000</v>
      </c>
      <c r="Z79" s="4">
        <f t="shared" ref="Z79" si="40">IF(L79=0,1, L79)</f>
        <v>568000</v>
      </c>
      <c r="AA79" s="4">
        <f t="shared" ref="AA79" si="41">IF(M79=0,1, M79)</f>
        <v>1000000</v>
      </c>
      <c r="AD79" s="38"/>
      <c r="AE79" s="4">
        <f>Q79</f>
        <v>152886000</v>
      </c>
      <c r="AF79" s="4">
        <f t="shared" ref="AF79" si="42">R79</f>
        <v>120573000</v>
      </c>
      <c r="AG79" s="4">
        <f t="shared" ref="AG79" si="43">S79</f>
        <v>181902000</v>
      </c>
      <c r="AH79" s="4">
        <f t="shared" ref="AH79" si="44">T79</f>
        <v>213984000</v>
      </c>
      <c r="AI79" s="4">
        <f t="shared" ref="AI79:AL79" si="45">V79</f>
        <v>594000</v>
      </c>
      <c r="AJ79" s="4">
        <f t="shared" si="45"/>
        <v>1361000</v>
      </c>
      <c r="AK79" s="4">
        <f t="shared" si="45"/>
        <v>126000</v>
      </c>
      <c r="AL79" s="4">
        <f t="shared" si="45"/>
        <v>1310000</v>
      </c>
      <c r="AM79" s="4">
        <f>AA79</f>
        <v>1000000</v>
      </c>
    </row>
    <row r="80" spans="2:39" x14ac:dyDescent="0.3">
      <c r="B80" s="2">
        <v>1983</v>
      </c>
      <c r="C80" s="4">
        <f>ROUND(E24*1000,-3)</f>
        <v>132878000</v>
      </c>
      <c r="D80" s="4">
        <f>ROUND(F24*1000,-3)</f>
        <v>79412000</v>
      </c>
      <c r="E80" s="4">
        <f>ROUND(G24*1000,-3)</f>
        <v>216331000</v>
      </c>
      <c r="F80" s="4">
        <f>ROUND(SUM(H24:L24)*1000,-3)</f>
        <v>225927000</v>
      </c>
      <c r="G80" s="4">
        <f t="shared" ref="G80:N80" si="46">ROUND(M24*1000,-3)</f>
        <v>0</v>
      </c>
      <c r="H80" s="4">
        <f t="shared" si="46"/>
        <v>1288000</v>
      </c>
      <c r="I80" s="4">
        <f t="shared" si="46"/>
        <v>752000</v>
      </c>
      <c r="J80" s="4">
        <f t="shared" si="46"/>
        <v>1159000</v>
      </c>
      <c r="K80" s="4">
        <f t="shared" si="46"/>
        <v>1174000</v>
      </c>
      <c r="L80" s="4">
        <f t="shared" si="46"/>
        <v>373000</v>
      </c>
      <c r="M80" s="4">
        <f t="shared" si="46"/>
        <v>712000</v>
      </c>
      <c r="N80" s="4">
        <f t="shared" si="46"/>
        <v>180396000</v>
      </c>
      <c r="P80" s="2">
        <v>1983</v>
      </c>
      <c r="Q80" s="4">
        <f>IF(C80=0,1, C80)</f>
        <v>132878000</v>
      </c>
      <c r="R80" s="4">
        <f t="shared" ref="R80:AA81" si="47">IF(D80=0,1, D80)</f>
        <v>79412000</v>
      </c>
      <c r="S80" s="4">
        <f t="shared" si="47"/>
        <v>216331000</v>
      </c>
      <c r="T80" s="4">
        <f t="shared" si="47"/>
        <v>225927000</v>
      </c>
      <c r="U80" s="4">
        <f t="shared" si="47"/>
        <v>1</v>
      </c>
      <c r="V80" s="4">
        <f t="shared" si="47"/>
        <v>1288000</v>
      </c>
      <c r="W80" s="4">
        <f t="shared" si="47"/>
        <v>752000</v>
      </c>
      <c r="X80" s="4">
        <f t="shared" si="47"/>
        <v>1159000</v>
      </c>
      <c r="Y80" s="4">
        <f t="shared" si="47"/>
        <v>1174000</v>
      </c>
      <c r="Z80" s="4">
        <f t="shared" si="47"/>
        <v>373000</v>
      </c>
      <c r="AA80" s="4">
        <f t="shared" si="47"/>
        <v>712000</v>
      </c>
      <c r="AD80" s="2">
        <v>1983</v>
      </c>
      <c r="AE80" s="4">
        <f>Q80</f>
        <v>132878000</v>
      </c>
      <c r="AF80" s="4">
        <f t="shared" ref="AF80:AH81" si="48">R80</f>
        <v>79412000</v>
      </c>
      <c r="AG80" s="4">
        <f t="shared" si="48"/>
        <v>216331000</v>
      </c>
      <c r="AH80" s="4">
        <f t="shared" si="48"/>
        <v>225927000</v>
      </c>
      <c r="AI80" s="4">
        <f t="shared" ref="AI80:AL81" si="49">V80</f>
        <v>1288000</v>
      </c>
      <c r="AJ80" s="4">
        <f t="shared" si="49"/>
        <v>752000</v>
      </c>
      <c r="AK80" s="4">
        <f t="shared" si="49"/>
        <v>1159000</v>
      </c>
      <c r="AL80" s="4">
        <f t="shared" si="49"/>
        <v>1174000</v>
      </c>
      <c r="AM80" s="4">
        <f>AA80</f>
        <v>712000</v>
      </c>
    </row>
    <row r="81" spans="2:39" x14ac:dyDescent="0.3">
      <c r="B81" s="2">
        <v>2012</v>
      </c>
      <c r="C81" s="4">
        <f>ROUND(E41*1000,-3)</f>
        <v>142407000</v>
      </c>
      <c r="D81" s="4">
        <f>ROUND(F41*1000,-3)</f>
        <v>84228000</v>
      </c>
      <c r="E81" s="4">
        <f>ROUND(G41*1000,-3)</f>
        <v>130472000</v>
      </c>
      <c r="F81" s="4">
        <f>ROUND(SUM(H41:L41)*1000,-3)</f>
        <v>289022000</v>
      </c>
      <c r="G81" s="4">
        <f t="shared" ref="G81:N81" si="50">ROUND(M41*1000,-3)</f>
        <v>0</v>
      </c>
      <c r="H81" s="4">
        <f t="shared" si="50"/>
        <v>7846000</v>
      </c>
      <c r="I81" s="4">
        <f t="shared" si="50"/>
        <v>1061000</v>
      </c>
      <c r="J81" s="4">
        <f t="shared" si="50"/>
        <v>2057000</v>
      </c>
      <c r="K81" s="4">
        <f t="shared" si="50"/>
        <v>1105000</v>
      </c>
      <c r="L81" s="4">
        <f t="shared" si="50"/>
        <v>351000</v>
      </c>
      <c r="M81" s="4">
        <f t="shared" si="50"/>
        <v>581000</v>
      </c>
      <c r="N81" s="4">
        <f t="shared" si="50"/>
        <v>181272000</v>
      </c>
      <c r="P81" s="2">
        <v>2012</v>
      </c>
      <c r="Q81" s="4">
        <f>IF(C81=0,1, C81)</f>
        <v>142407000</v>
      </c>
      <c r="R81" s="4">
        <f t="shared" si="47"/>
        <v>84228000</v>
      </c>
      <c r="S81" s="4">
        <f t="shared" si="47"/>
        <v>130472000</v>
      </c>
      <c r="T81" s="4">
        <f t="shared" si="47"/>
        <v>289022000</v>
      </c>
      <c r="U81" s="4">
        <f t="shared" si="47"/>
        <v>1</v>
      </c>
      <c r="V81" s="4">
        <f t="shared" si="47"/>
        <v>7846000</v>
      </c>
      <c r="W81" s="4">
        <f t="shared" si="47"/>
        <v>1061000</v>
      </c>
      <c r="X81" s="4">
        <f t="shared" si="47"/>
        <v>2057000</v>
      </c>
      <c r="Y81" s="4">
        <f t="shared" si="47"/>
        <v>1105000</v>
      </c>
      <c r="Z81" s="4">
        <f t="shared" si="47"/>
        <v>351000</v>
      </c>
      <c r="AA81" s="4">
        <f t="shared" si="47"/>
        <v>581000</v>
      </c>
      <c r="AD81" s="2">
        <v>2012</v>
      </c>
      <c r="AE81" s="4">
        <f>Q81</f>
        <v>142407000</v>
      </c>
      <c r="AF81" s="4">
        <f t="shared" si="48"/>
        <v>84228000</v>
      </c>
      <c r="AG81" s="4">
        <f t="shared" si="48"/>
        <v>130472000</v>
      </c>
      <c r="AH81" s="4">
        <f t="shared" si="48"/>
        <v>289022000</v>
      </c>
      <c r="AI81" s="4">
        <f t="shared" si="49"/>
        <v>7846000</v>
      </c>
      <c r="AJ81" s="4">
        <f t="shared" si="49"/>
        <v>1061000</v>
      </c>
      <c r="AK81" s="4">
        <f t="shared" si="49"/>
        <v>2057000</v>
      </c>
      <c r="AL81" s="4">
        <f t="shared" si="49"/>
        <v>1105000</v>
      </c>
      <c r="AM81" s="4">
        <f>AA81</f>
        <v>581000</v>
      </c>
    </row>
    <row r="82" spans="2:39" x14ac:dyDescent="0.3">
      <c r="B82" s="2" t="s">
        <v>100</v>
      </c>
      <c r="C82" s="52">
        <f t="shared" ref="C82:N82" si="51">IF(C80=C79,0, IF(C79=0,"U", ((C80-C79)/C79)))</f>
        <v>-0.13086875188048611</v>
      </c>
      <c r="D82" s="52">
        <f t="shared" si="51"/>
        <v>-0.34137825217917778</v>
      </c>
      <c r="E82" s="52">
        <f t="shared" si="51"/>
        <v>0.18927224549482688</v>
      </c>
      <c r="F82" s="52">
        <f t="shared" si="51"/>
        <v>5.5812584118438764E-2</v>
      </c>
      <c r="G82" s="52">
        <f t="shared" si="51"/>
        <v>0</v>
      </c>
      <c r="H82" s="52">
        <f t="shared" si="51"/>
        <v>1.1683501683501682</v>
      </c>
      <c r="I82" s="52">
        <f t="shared" si="51"/>
        <v>-0.44746509919177074</v>
      </c>
      <c r="J82" s="52">
        <f t="shared" si="51"/>
        <v>8.1984126984126977</v>
      </c>
      <c r="K82" s="52">
        <f t="shared" si="51"/>
        <v>-0.10381679389312977</v>
      </c>
      <c r="L82" s="52">
        <f t="shared" si="51"/>
        <v>-0.34330985915492956</v>
      </c>
      <c r="M82" s="52">
        <f t="shared" si="51"/>
        <v>-0.28799999999999998</v>
      </c>
      <c r="N82" s="52">
        <f t="shared" si="51"/>
        <v>8.6075172035954467E-2</v>
      </c>
      <c r="P82" s="43"/>
      <c r="Q82" s="44"/>
      <c r="R82" s="44"/>
      <c r="S82" s="44"/>
      <c r="T82" s="44"/>
      <c r="U82" s="44"/>
      <c r="V82" s="44"/>
      <c r="W82" s="44"/>
      <c r="X82" s="44"/>
      <c r="Y82" s="44"/>
      <c r="Z82" s="44"/>
      <c r="AA82" s="44"/>
      <c r="AD82" s="43"/>
      <c r="AE82" s="44"/>
      <c r="AF82" s="44"/>
      <c r="AG82" s="44"/>
      <c r="AH82" s="44"/>
      <c r="AI82" s="44"/>
      <c r="AJ82" s="44"/>
      <c r="AK82" s="44"/>
      <c r="AL82" s="44"/>
      <c r="AM82" s="44"/>
    </row>
    <row r="83" spans="2:39" x14ac:dyDescent="0.3">
      <c r="B83" s="2" t="s">
        <v>120</v>
      </c>
      <c r="C83" s="52">
        <f t="shared" ref="C83:N83" si="52">IF(C81=C80,0, IF(C80=0,"U", ((C81-C80)/C80)))</f>
        <v>7.171239783861888E-2</v>
      </c>
      <c r="D83" s="52">
        <f t="shared" si="52"/>
        <v>6.0645746234825972E-2</v>
      </c>
      <c r="E83" s="52">
        <f t="shared" si="52"/>
        <v>-0.39688717751963426</v>
      </c>
      <c r="F83" s="52">
        <f t="shared" si="52"/>
        <v>0.27927162313490639</v>
      </c>
      <c r="G83" s="52">
        <f t="shared" si="52"/>
        <v>0</v>
      </c>
      <c r="H83" s="52">
        <f t="shared" si="52"/>
        <v>5.091614906832298</v>
      </c>
      <c r="I83" s="52">
        <f t="shared" si="52"/>
        <v>0.41090425531914893</v>
      </c>
      <c r="J83" s="52">
        <f t="shared" si="52"/>
        <v>0.77480586712683353</v>
      </c>
      <c r="K83" s="52">
        <f t="shared" si="52"/>
        <v>-5.8773424190800679E-2</v>
      </c>
      <c r="L83" s="52">
        <f t="shared" si="52"/>
        <v>-5.8981233243967826E-2</v>
      </c>
      <c r="M83" s="52">
        <f t="shared" si="52"/>
        <v>-0.18398876404494383</v>
      </c>
      <c r="N83" s="52">
        <f t="shared" si="52"/>
        <v>4.8559835029601539E-3</v>
      </c>
    </row>
    <row r="84" spans="2:39" x14ac:dyDescent="0.3">
      <c r="B84" s="2" t="s">
        <v>121</v>
      </c>
      <c r="C84" s="52">
        <f t="shared" ref="C84:N84" si="53">IF(C81=C79,0, IF(C79=0,"U", ((C81-C79)/C79)))</f>
        <v>-6.8541266041364152E-2</v>
      </c>
      <c r="D84" s="52">
        <f t="shared" si="53"/>
        <v>-0.30143564479609863</v>
      </c>
      <c r="E84" s="52">
        <f t="shared" si="53"/>
        <v>-0.28273465932205255</v>
      </c>
      <c r="F84" s="52">
        <f t="shared" si="53"/>
        <v>0.35067107821145505</v>
      </c>
      <c r="G84" s="52">
        <f t="shared" si="53"/>
        <v>0</v>
      </c>
      <c r="H84" s="52">
        <f t="shared" si="53"/>
        <v>12.208754208754209</v>
      </c>
      <c r="I84" s="52">
        <f t="shared" si="53"/>
        <v>-0.2204261572373255</v>
      </c>
      <c r="J84" s="52">
        <f t="shared" si="53"/>
        <v>15.325396825396826</v>
      </c>
      <c r="K84" s="52">
        <f t="shared" si="53"/>
        <v>-0.15648854961832062</v>
      </c>
      <c r="L84" s="52">
        <f t="shared" si="53"/>
        <v>-0.38204225352112675</v>
      </c>
      <c r="M84" s="52">
        <f t="shared" si="53"/>
        <v>-0.41899999999999998</v>
      </c>
      <c r="N84" s="52">
        <f t="shared" si="53"/>
        <v>9.1349135154335667E-2</v>
      </c>
    </row>
    <row r="87" spans="2:39" x14ac:dyDescent="0.3">
      <c r="B87" s="70" t="s">
        <v>41</v>
      </c>
      <c r="C87" s="71"/>
      <c r="D87" s="71"/>
      <c r="E87" s="71"/>
      <c r="F87" s="71"/>
      <c r="G87" s="71"/>
      <c r="H87" s="71"/>
      <c r="I87" s="71"/>
      <c r="J87" s="71"/>
      <c r="K87" s="71"/>
      <c r="L87" s="71"/>
      <c r="M87" s="71"/>
      <c r="N87" s="72"/>
      <c r="P87" s="9" t="s">
        <v>41</v>
      </c>
      <c r="Q87" s="10"/>
      <c r="R87" s="10"/>
      <c r="S87" s="10"/>
      <c r="T87" s="10"/>
      <c r="U87" s="10"/>
      <c r="V87" s="10"/>
      <c r="W87" s="10"/>
      <c r="X87" s="10"/>
      <c r="Y87" s="10"/>
      <c r="Z87" s="10"/>
      <c r="AA87" s="10"/>
      <c r="AD87" s="9" t="s">
        <v>41</v>
      </c>
      <c r="AE87" s="10"/>
      <c r="AF87" s="10"/>
      <c r="AG87" s="10"/>
      <c r="AH87" s="10"/>
      <c r="AI87" s="10"/>
      <c r="AJ87" s="10"/>
      <c r="AK87" s="10"/>
      <c r="AL87" s="10"/>
      <c r="AM87" s="10"/>
    </row>
    <row r="88" spans="2:39" ht="51" x14ac:dyDescent="0.3">
      <c r="B88" s="11" t="s">
        <v>54</v>
      </c>
      <c r="C88" s="3" t="s">
        <v>19</v>
      </c>
      <c r="D88" s="11" t="s">
        <v>20</v>
      </c>
      <c r="E88" s="11" t="s">
        <v>21</v>
      </c>
      <c r="F88" s="3" t="s">
        <v>56</v>
      </c>
      <c r="G88" s="3" t="s">
        <v>27</v>
      </c>
      <c r="H88" s="3" t="s">
        <v>28</v>
      </c>
      <c r="I88" s="3" t="s">
        <v>29</v>
      </c>
      <c r="J88" s="3" t="s">
        <v>30</v>
      </c>
      <c r="K88" s="3" t="s">
        <v>31</v>
      </c>
      <c r="L88" s="3" t="s">
        <v>32</v>
      </c>
      <c r="M88" s="3" t="s">
        <v>33</v>
      </c>
      <c r="N88" s="3" t="s">
        <v>34</v>
      </c>
      <c r="P88" s="11" t="s">
        <v>54</v>
      </c>
      <c r="Q88" s="3" t="s">
        <v>19</v>
      </c>
      <c r="R88" s="11" t="s">
        <v>20</v>
      </c>
      <c r="S88" s="11" t="s">
        <v>21</v>
      </c>
      <c r="T88" s="3" t="s">
        <v>56</v>
      </c>
      <c r="U88" s="3" t="s">
        <v>27</v>
      </c>
      <c r="V88" s="3" t="s">
        <v>28</v>
      </c>
      <c r="W88" s="3" t="s">
        <v>29</v>
      </c>
      <c r="X88" s="3" t="s">
        <v>30</v>
      </c>
      <c r="Y88" s="3" t="s">
        <v>31</v>
      </c>
      <c r="Z88" s="3" t="s">
        <v>32</v>
      </c>
      <c r="AA88" s="3" t="s">
        <v>33</v>
      </c>
      <c r="AD88" s="11" t="s">
        <v>54</v>
      </c>
      <c r="AE88" s="3" t="s">
        <v>19</v>
      </c>
      <c r="AF88" s="11" t="s">
        <v>20</v>
      </c>
      <c r="AG88" s="11" t="s">
        <v>21</v>
      </c>
      <c r="AH88" s="3" t="s">
        <v>56</v>
      </c>
      <c r="AI88" s="3" t="s">
        <v>28</v>
      </c>
      <c r="AJ88" s="3" t="s">
        <v>29</v>
      </c>
      <c r="AK88" s="3" t="s">
        <v>30</v>
      </c>
      <c r="AL88" s="3" t="s">
        <v>31</v>
      </c>
      <c r="AM88" s="3" t="s">
        <v>33</v>
      </c>
    </row>
    <row r="89" spans="2:39" x14ac:dyDescent="0.3">
      <c r="B89" s="11"/>
      <c r="C89" s="69" t="s">
        <v>55</v>
      </c>
      <c r="D89" s="69"/>
      <c r="E89" s="69"/>
      <c r="F89" s="69"/>
      <c r="G89" s="69"/>
      <c r="H89" s="69"/>
      <c r="I89" s="69"/>
      <c r="J89" s="69"/>
      <c r="K89" s="69"/>
      <c r="L89" s="69"/>
      <c r="M89" s="69"/>
      <c r="N89" s="69"/>
      <c r="P89" s="11"/>
      <c r="Q89" s="76" t="s">
        <v>55</v>
      </c>
      <c r="R89" s="77"/>
      <c r="S89" s="77"/>
      <c r="T89" s="77"/>
      <c r="U89" s="77"/>
      <c r="V89" s="77"/>
      <c r="W89" s="77"/>
      <c r="X89" s="77"/>
      <c r="Y89" s="77"/>
      <c r="Z89" s="77"/>
      <c r="AA89" s="78"/>
      <c r="AD89" s="11"/>
      <c r="AE89" s="76" t="s">
        <v>55</v>
      </c>
      <c r="AF89" s="77"/>
      <c r="AG89" s="77"/>
      <c r="AH89" s="77"/>
      <c r="AI89" s="77"/>
      <c r="AJ89" s="77"/>
      <c r="AK89" s="77"/>
      <c r="AL89" s="77"/>
      <c r="AM89" s="78"/>
    </row>
    <row r="90" spans="2:39" x14ac:dyDescent="0.3">
      <c r="B90" s="38" t="s">
        <v>98</v>
      </c>
      <c r="C90" s="4">
        <f>ROUND(E8*1000,-3)</f>
        <v>141780000</v>
      </c>
      <c r="D90" s="4">
        <f>ROUND(F8*1000,-3)</f>
        <v>193170000</v>
      </c>
      <c r="E90" s="4">
        <f>ROUND(G8*1000,-3)</f>
        <v>126048000</v>
      </c>
      <c r="F90" s="4">
        <f>ROUND(SUM(H8:L8)*1000,-3)</f>
        <v>656515000</v>
      </c>
      <c r="G90" s="4">
        <f t="shared" ref="G90:N90" si="54">ROUND(M8*1000,-3)</f>
        <v>0</v>
      </c>
      <c r="H90" s="4">
        <f t="shared" si="54"/>
        <v>9344000</v>
      </c>
      <c r="I90" s="4">
        <f t="shared" si="54"/>
        <v>1820000</v>
      </c>
      <c r="J90" s="4">
        <f t="shared" si="54"/>
        <v>3169000</v>
      </c>
      <c r="K90" s="4">
        <f t="shared" si="54"/>
        <v>10443000</v>
      </c>
      <c r="L90" s="4">
        <f t="shared" si="54"/>
        <v>0</v>
      </c>
      <c r="M90" s="4">
        <f t="shared" si="54"/>
        <v>1844000</v>
      </c>
      <c r="N90" s="4">
        <f t="shared" si="54"/>
        <v>587388000</v>
      </c>
      <c r="P90" s="38" t="s">
        <v>98</v>
      </c>
      <c r="Q90" s="4">
        <f>IF(C90=0,1,C90)</f>
        <v>141780000</v>
      </c>
      <c r="R90" s="4">
        <f t="shared" ref="R90" si="55">IF(D90=0,1,D90)</f>
        <v>193170000</v>
      </c>
      <c r="S90" s="4">
        <f t="shared" ref="S90" si="56">IF(E90=0,1,E90)</f>
        <v>126048000</v>
      </c>
      <c r="T90" s="4">
        <f t="shared" ref="T90" si="57">IF(F90=0,1,F90)</f>
        <v>656515000</v>
      </c>
      <c r="U90" s="4">
        <f t="shared" ref="U90" si="58">IF(G90=0,1,G90)</f>
        <v>1</v>
      </c>
      <c r="V90" s="4">
        <f t="shared" ref="V90" si="59">IF(H90=0,1,H90)</f>
        <v>9344000</v>
      </c>
      <c r="W90" s="4">
        <f t="shared" ref="W90" si="60">IF(I90=0,1,I90)</f>
        <v>1820000</v>
      </c>
      <c r="X90" s="4">
        <f t="shared" ref="X90" si="61">IF(J90=0,1,J90)</f>
        <v>3169000</v>
      </c>
      <c r="Y90" s="4">
        <f t="shared" ref="Y90" si="62">IF(K90=0,1,K90)</f>
        <v>10443000</v>
      </c>
      <c r="Z90" s="4">
        <f t="shared" ref="Z90" si="63">IF(L90=0,1,L90)</f>
        <v>1</v>
      </c>
      <c r="AA90" s="4">
        <f t="shared" ref="AA90" si="64">IF(M90=0,1,M90)</f>
        <v>1844000</v>
      </c>
      <c r="AD90" s="38" t="s">
        <v>98</v>
      </c>
      <c r="AE90" s="4">
        <f>Q90</f>
        <v>141780000</v>
      </c>
      <c r="AF90" s="4">
        <f t="shared" ref="AF90" si="65">R90</f>
        <v>193170000</v>
      </c>
      <c r="AG90" s="4">
        <f t="shared" ref="AG90" si="66">S90</f>
        <v>126048000</v>
      </c>
      <c r="AH90" s="4">
        <f t="shared" ref="AH90" si="67">T90</f>
        <v>656515000</v>
      </c>
      <c r="AI90" s="4">
        <f t="shared" ref="AI90:AL90" si="68">V90</f>
        <v>9344000</v>
      </c>
      <c r="AJ90" s="4">
        <f t="shared" si="68"/>
        <v>1820000</v>
      </c>
      <c r="AK90" s="4">
        <f t="shared" si="68"/>
        <v>3169000</v>
      </c>
      <c r="AL90" s="4">
        <f t="shared" si="68"/>
        <v>10443000</v>
      </c>
      <c r="AM90" s="4">
        <f>AA90</f>
        <v>1844000</v>
      </c>
    </row>
    <row r="91" spans="2:39" x14ac:dyDescent="0.3">
      <c r="B91" s="2">
        <v>1983</v>
      </c>
      <c r="C91" s="4">
        <f>ROUND(E25*1000,-3)</f>
        <v>112019000</v>
      </c>
      <c r="D91" s="4">
        <f>ROUND(F25*1000,-3)</f>
        <v>120577000</v>
      </c>
      <c r="E91" s="4">
        <f>ROUND(G25*1000,-3)</f>
        <v>247828000</v>
      </c>
      <c r="F91" s="4">
        <f>ROUND(SUM(H25:L25)*1000,-3)</f>
        <v>591190000</v>
      </c>
      <c r="G91" s="4">
        <f t="shared" ref="G91:N91" si="69">ROUND(M25*1000,-3)</f>
        <v>0</v>
      </c>
      <c r="H91" s="4">
        <f t="shared" si="69"/>
        <v>3253000</v>
      </c>
      <c r="I91" s="4">
        <f t="shared" si="69"/>
        <v>2631000</v>
      </c>
      <c r="J91" s="4">
        <f t="shared" si="69"/>
        <v>680000</v>
      </c>
      <c r="K91" s="4">
        <f t="shared" si="69"/>
        <v>13171000</v>
      </c>
      <c r="L91" s="4">
        <f t="shared" si="69"/>
        <v>0</v>
      </c>
      <c r="M91" s="4">
        <f t="shared" si="69"/>
        <v>2981000</v>
      </c>
      <c r="N91" s="4">
        <f t="shared" si="69"/>
        <v>637191000</v>
      </c>
      <c r="P91" s="2">
        <v>1983</v>
      </c>
      <c r="Q91" s="4">
        <f>IF(C91=0,1,C91)</f>
        <v>112019000</v>
      </c>
      <c r="R91" s="4">
        <f t="shared" ref="R91:AA92" si="70">IF(D91=0,1,D91)</f>
        <v>120577000</v>
      </c>
      <c r="S91" s="4">
        <f t="shared" si="70"/>
        <v>247828000</v>
      </c>
      <c r="T91" s="4">
        <f t="shared" si="70"/>
        <v>591190000</v>
      </c>
      <c r="U91" s="4">
        <f t="shared" si="70"/>
        <v>1</v>
      </c>
      <c r="V91" s="4">
        <f t="shared" si="70"/>
        <v>3253000</v>
      </c>
      <c r="W91" s="4">
        <f t="shared" si="70"/>
        <v>2631000</v>
      </c>
      <c r="X91" s="4">
        <f t="shared" si="70"/>
        <v>680000</v>
      </c>
      <c r="Y91" s="4">
        <f t="shared" si="70"/>
        <v>13171000</v>
      </c>
      <c r="Z91" s="4">
        <f t="shared" si="70"/>
        <v>1</v>
      </c>
      <c r="AA91" s="4">
        <f t="shared" si="70"/>
        <v>2981000</v>
      </c>
      <c r="AD91" s="2">
        <v>1983</v>
      </c>
      <c r="AE91" s="4">
        <f>Q91</f>
        <v>112019000</v>
      </c>
      <c r="AF91" s="4">
        <f t="shared" ref="AF91:AH92" si="71">R91</f>
        <v>120577000</v>
      </c>
      <c r="AG91" s="4">
        <f t="shared" si="71"/>
        <v>247828000</v>
      </c>
      <c r="AH91" s="4">
        <f t="shared" si="71"/>
        <v>591190000</v>
      </c>
      <c r="AI91" s="4">
        <f t="shared" ref="AI91:AL92" si="72">V91</f>
        <v>3253000</v>
      </c>
      <c r="AJ91" s="4">
        <f t="shared" si="72"/>
        <v>2631000</v>
      </c>
      <c r="AK91" s="4">
        <f t="shared" si="72"/>
        <v>680000</v>
      </c>
      <c r="AL91" s="4">
        <f t="shared" si="72"/>
        <v>13171000</v>
      </c>
      <c r="AM91" s="4">
        <f>AA91</f>
        <v>2981000</v>
      </c>
    </row>
    <row r="92" spans="2:39" x14ac:dyDescent="0.3">
      <c r="B92" s="2">
        <v>2012</v>
      </c>
      <c r="C92" s="4">
        <f>ROUND(E42*1000,-3)</f>
        <v>126610000</v>
      </c>
      <c r="D92" s="4">
        <f>ROUND(F42*1000,-3)</f>
        <v>160038000</v>
      </c>
      <c r="E92" s="4">
        <f>ROUND(G42*1000,-3)</f>
        <v>155122000</v>
      </c>
      <c r="F92" s="4">
        <f>ROUND(SUM(H42:L42)*1000,-3)</f>
        <v>635057000</v>
      </c>
      <c r="G92" s="4">
        <f t="shared" ref="G92:N92" si="73">ROUND(M42*1000,-3)</f>
        <v>0</v>
      </c>
      <c r="H92" s="4">
        <f t="shared" si="73"/>
        <v>5343000</v>
      </c>
      <c r="I92" s="4">
        <f t="shared" si="73"/>
        <v>2451000</v>
      </c>
      <c r="J92" s="4">
        <f t="shared" si="73"/>
        <v>1225000</v>
      </c>
      <c r="K92" s="4">
        <f t="shared" si="73"/>
        <v>15374000</v>
      </c>
      <c r="L92" s="4">
        <f t="shared" si="73"/>
        <v>0</v>
      </c>
      <c r="M92" s="4">
        <f t="shared" si="73"/>
        <v>2236000</v>
      </c>
      <c r="N92" s="4">
        <f t="shared" si="73"/>
        <v>628065000</v>
      </c>
      <c r="P92" s="2">
        <v>2012</v>
      </c>
      <c r="Q92" s="4">
        <f>IF(C92=0,1,C92)</f>
        <v>126610000</v>
      </c>
      <c r="R92" s="4">
        <f t="shared" si="70"/>
        <v>160038000</v>
      </c>
      <c r="S92" s="4">
        <f t="shared" si="70"/>
        <v>155122000</v>
      </c>
      <c r="T92" s="4">
        <f t="shared" si="70"/>
        <v>635057000</v>
      </c>
      <c r="U92" s="4">
        <f t="shared" si="70"/>
        <v>1</v>
      </c>
      <c r="V92" s="4">
        <f t="shared" si="70"/>
        <v>5343000</v>
      </c>
      <c r="W92" s="4">
        <f t="shared" si="70"/>
        <v>2451000</v>
      </c>
      <c r="X92" s="4">
        <f t="shared" si="70"/>
        <v>1225000</v>
      </c>
      <c r="Y92" s="4">
        <f t="shared" si="70"/>
        <v>15374000</v>
      </c>
      <c r="Z92" s="4">
        <f t="shared" si="70"/>
        <v>1</v>
      </c>
      <c r="AA92" s="4">
        <f t="shared" si="70"/>
        <v>2236000</v>
      </c>
      <c r="AD92" s="2">
        <v>2012</v>
      </c>
      <c r="AE92" s="4">
        <f>Q92</f>
        <v>126610000</v>
      </c>
      <c r="AF92" s="4">
        <f t="shared" si="71"/>
        <v>160038000</v>
      </c>
      <c r="AG92" s="4">
        <f t="shared" si="71"/>
        <v>155122000</v>
      </c>
      <c r="AH92" s="4">
        <f t="shared" si="71"/>
        <v>635057000</v>
      </c>
      <c r="AI92" s="4">
        <f t="shared" si="72"/>
        <v>5343000</v>
      </c>
      <c r="AJ92" s="4">
        <f t="shared" si="72"/>
        <v>2451000</v>
      </c>
      <c r="AK92" s="4">
        <f t="shared" si="72"/>
        <v>1225000</v>
      </c>
      <c r="AL92" s="4">
        <f t="shared" si="72"/>
        <v>15374000</v>
      </c>
      <c r="AM92" s="4">
        <f>AA92</f>
        <v>2236000</v>
      </c>
    </row>
    <row r="93" spans="2:39" x14ac:dyDescent="0.3">
      <c r="B93" s="2" t="s">
        <v>100</v>
      </c>
      <c r="C93" s="52">
        <f t="shared" ref="C93:N93" si="74">IF(C91=C90,0, IF(C90=0,"U", ((C91-C90)/C90)))</f>
        <v>-0.2099097192833968</v>
      </c>
      <c r="D93" s="52">
        <f t="shared" si="74"/>
        <v>-0.37579851943883624</v>
      </c>
      <c r="E93" s="52">
        <f t="shared" si="74"/>
        <v>0.96613988321909117</v>
      </c>
      <c r="F93" s="52">
        <f t="shared" si="74"/>
        <v>-9.950267701423425E-2</v>
      </c>
      <c r="G93" s="52">
        <f t="shared" si="74"/>
        <v>0</v>
      </c>
      <c r="H93" s="52">
        <f t="shared" si="74"/>
        <v>-0.65186215753424659</v>
      </c>
      <c r="I93" s="52">
        <f t="shared" si="74"/>
        <v>0.44560439560439563</v>
      </c>
      <c r="J93" s="52">
        <f t="shared" si="74"/>
        <v>-0.78542126853897132</v>
      </c>
      <c r="K93" s="52">
        <f t="shared" si="74"/>
        <v>0.26122761658527244</v>
      </c>
      <c r="L93" s="52">
        <f t="shared" si="74"/>
        <v>0</v>
      </c>
      <c r="M93" s="52">
        <f t="shared" si="74"/>
        <v>0.61659436008676793</v>
      </c>
      <c r="N93" s="52">
        <f t="shared" si="74"/>
        <v>8.4787227522523448E-2</v>
      </c>
      <c r="P93" s="43"/>
      <c r="Q93" s="44"/>
      <c r="R93" s="44"/>
      <c r="S93" s="44"/>
      <c r="T93" s="44"/>
      <c r="U93" s="44"/>
      <c r="V93" s="44"/>
      <c r="W93" s="44"/>
      <c r="X93" s="44"/>
      <c r="Y93" s="44"/>
      <c r="Z93" s="44"/>
      <c r="AA93" s="44"/>
      <c r="AD93" s="43"/>
      <c r="AE93" s="44"/>
      <c r="AF93" s="44"/>
      <c r="AG93" s="44"/>
      <c r="AH93" s="44"/>
      <c r="AI93" s="44"/>
      <c r="AJ93" s="44"/>
      <c r="AK93" s="44"/>
      <c r="AL93" s="44"/>
      <c r="AM93" s="44"/>
    </row>
    <row r="94" spans="2:39" x14ac:dyDescent="0.3">
      <c r="B94" s="2" t="s">
        <v>120</v>
      </c>
      <c r="C94" s="52">
        <f t="shared" ref="C94:N94" si="75">IF(C92=C91,0, IF(C91=0,"U", ((C92-C91)/C91)))</f>
        <v>0.13025468893669823</v>
      </c>
      <c r="D94" s="52">
        <f t="shared" si="75"/>
        <v>0.32726805277955168</v>
      </c>
      <c r="E94" s="52">
        <f t="shared" si="75"/>
        <v>-0.37407395451684233</v>
      </c>
      <c r="F94" s="52">
        <f t="shared" si="75"/>
        <v>7.420118743551142E-2</v>
      </c>
      <c r="G94" s="52">
        <f t="shared" si="75"/>
        <v>0</v>
      </c>
      <c r="H94" s="52">
        <f t="shared" si="75"/>
        <v>0.64248386105133726</v>
      </c>
      <c r="I94" s="52">
        <f t="shared" si="75"/>
        <v>-6.8415051311288486E-2</v>
      </c>
      <c r="J94" s="52">
        <f t="shared" si="75"/>
        <v>0.80147058823529416</v>
      </c>
      <c r="K94" s="52">
        <f t="shared" si="75"/>
        <v>0.16726140763799255</v>
      </c>
      <c r="L94" s="52">
        <f t="shared" si="75"/>
        <v>0</v>
      </c>
      <c r="M94" s="52">
        <f t="shared" si="75"/>
        <v>-0.24991613552499162</v>
      </c>
      <c r="N94" s="52">
        <f t="shared" si="75"/>
        <v>-1.4322236189776691E-2</v>
      </c>
    </row>
    <row r="95" spans="2:39" x14ac:dyDescent="0.3">
      <c r="B95" s="2" t="s">
        <v>121</v>
      </c>
      <c r="C95" s="52">
        <f t="shared" ref="C95:N95" si="76">IF(C92=C90,0, IF(C90=0,"U", ((C92-C90)/C90)))</f>
        <v>-0.10699675553674708</v>
      </c>
      <c r="D95" s="52">
        <f t="shared" si="76"/>
        <v>-0.17151731635347103</v>
      </c>
      <c r="E95" s="52">
        <f t="shared" si="76"/>
        <v>0.23065816197004316</v>
      </c>
      <c r="F95" s="52">
        <f t="shared" si="76"/>
        <v>-3.2684706366191175E-2</v>
      </c>
      <c r="G95" s="52">
        <f t="shared" si="76"/>
        <v>0</v>
      </c>
      <c r="H95" s="52">
        <f t="shared" si="76"/>
        <v>-0.42818921232876711</v>
      </c>
      <c r="I95" s="52">
        <f t="shared" si="76"/>
        <v>0.34670329670329669</v>
      </c>
      <c r="J95" s="52">
        <f t="shared" si="76"/>
        <v>-0.61344272641211739</v>
      </c>
      <c r="K95" s="52">
        <f t="shared" si="76"/>
        <v>0.47218232308723546</v>
      </c>
      <c r="L95" s="52">
        <f t="shared" si="76"/>
        <v>0</v>
      </c>
      <c r="M95" s="52">
        <f t="shared" si="76"/>
        <v>0.21258134490238612</v>
      </c>
      <c r="N95" s="52">
        <f t="shared" si="76"/>
        <v>6.9250648634292838E-2</v>
      </c>
    </row>
    <row r="98" spans="2:39" x14ac:dyDescent="0.3">
      <c r="B98" s="70" t="s">
        <v>42</v>
      </c>
      <c r="C98" s="71"/>
      <c r="D98" s="71"/>
      <c r="E98" s="71"/>
      <c r="F98" s="71"/>
      <c r="G98" s="71"/>
      <c r="H98" s="71"/>
      <c r="I98" s="71"/>
      <c r="J98" s="71"/>
      <c r="K98" s="71"/>
      <c r="L98" s="71"/>
      <c r="M98" s="71"/>
      <c r="N98" s="72"/>
      <c r="P98" s="70" t="s">
        <v>42</v>
      </c>
      <c r="Q98" s="71"/>
      <c r="R98" s="71"/>
      <c r="S98" s="71"/>
      <c r="T98" s="71"/>
      <c r="U98" s="71"/>
      <c r="V98" s="71"/>
      <c r="W98" s="71"/>
      <c r="X98" s="71"/>
      <c r="Y98" s="71"/>
      <c r="Z98" s="71"/>
      <c r="AA98" s="71"/>
      <c r="AD98" s="70" t="s">
        <v>42</v>
      </c>
      <c r="AE98" s="71"/>
      <c r="AF98" s="71"/>
      <c r="AG98" s="71"/>
      <c r="AH98" s="71"/>
      <c r="AI98" s="71"/>
      <c r="AJ98" s="71"/>
      <c r="AK98" s="71"/>
      <c r="AL98" s="71"/>
      <c r="AM98" s="71"/>
    </row>
    <row r="99" spans="2:39" ht="51" x14ac:dyDescent="0.3">
      <c r="B99" s="11" t="s">
        <v>54</v>
      </c>
      <c r="C99" s="3" t="s">
        <v>19</v>
      </c>
      <c r="D99" s="11" t="s">
        <v>20</v>
      </c>
      <c r="E99" s="11" t="s">
        <v>21</v>
      </c>
      <c r="F99" s="3" t="s">
        <v>56</v>
      </c>
      <c r="G99" s="3" t="s">
        <v>27</v>
      </c>
      <c r="H99" s="3" t="s">
        <v>28</v>
      </c>
      <c r="I99" s="3" t="s">
        <v>29</v>
      </c>
      <c r="J99" s="3" t="s">
        <v>30</v>
      </c>
      <c r="K99" s="3" t="s">
        <v>31</v>
      </c>
      <c r="L99" s="3" t="s">
        <v>32</v>
      </c>
      <c r="M99" s="3" t="s">
        <v>33</v>
      </c>
      <c r="N99" s="3" t="s">
        <v>34</v>
      </c>
      <c r="P99" s="11" t="s">
        <v>54</v>
      </c>
      <c r="Q99" s="3" t="s">
        <v>19</v>
      </c>
      <c r="R99" s="11" t="s">
        <v>20</v>
      </c>
      <c r="S99" s="11" t="s">
        <v>21</v>
      </c>
      <c r="T99" s="3" t="s">
        <v>56</v>
      </c>
      <c r="U99" s="3" t="s">
        <v>27</v>
      </c>
      <c r="V99" s="3" t="s">
        <v>28</v>
      </c>
      <c r="W99" s="3" t="s">
        <v>29</v>
      </c>
      <c r="X99" s="3" t="s">
        <v>30</v>
      </c>
      <c r="Y99" s="3" t="s">
        <v>31</v>
      </c>
      <c r="Z99" s="3" t="s">
        <v>32</v>
      </c>
      <c r="AA99" s="3" t="s">
        <v>33</v>
      </c>
      <c r="AD99" s="11" t="s">
        <v>54</v>
      </c>
      <c r="AE99" s="3" t="s">
        <v>19</v>
      </c>
      <c r="AF99" s="11" t="s">
        <v>20</v>
      </c>
      <c r="AG99" s="11" t="s">
        <v>21</v>
      </c>
      <c r="AH99" s="3" t="s">
        <v>56</v>
      </c>
      <c r="AI99" s="3" t="s">
        <v>28</v>
      </c>
      <c r="AJ99" s="3" t="s">
        <v>29</v>
      </c>
      <c r="AK99" s="3" t="s">
        <v>30</v>
      </c>
      <c r="AL99" s="3" t="s">
        <v>31</v>
      </c>
      <c r="AM99" s="3" t="s">
        <v>33</v>
      </c>
    </row>
    <row r="100" spans="2:39" x14ac:dyDescent="0.3">
      <c r="B100" s="11"/>
      <c r="C100" s="69" t="s">
        <v>55</v>
      </c>
      <c r="D100" s="69"/>
      <c r="E100" s="69"/>
      <c r="F100" s="69"/>
      <c r="G100" s="69"/>
      <c r="H100" s="69"/>
      <c r="I100" s="69"/>
      <c r="J100" s="69"/>
      <c r="K100" s="69"/>
      <c r="L100" s="69"/>
      <c r="M100" s="69"/>
      <c r="N100" s="69"/>
      <c r="P100" s="11"/>
      <c r="Q100" s="69" t="s">
        <v>55</v>
      </c>
      <c r="R100" s="69"/>
      <c r="S100" s="69"/>
      <c r="T100" s="69"/>
      <c r="U100" s="69"/>
      <c r="V100" s="69"/>
      <c r="W100" s="69"/>
      <c r="X100" s="69"/>
      <c r="Y100" s="69"/>
      <c r="Z100" s="69"/>
      <c r="AA100" s="69"/>
      <c r="AD100" s="11"/>
      <c r="AE100" s="69" t="s">
        <v>55</v>
      </c>
      <c r="AF100" s="69"/>
      <c r="AG100" s="69"/>
      <c r="AH100" s="69"/>
      <c r="AI100" s="69"/>
      <c r="AJ100" s="69"/>
      <c r="AK100" s="69"/>
      <c r="AL100" s="69"/>
      <c r="AM100" s="69"/>
    </row>
    <row r="101" spans="2:39" x14ac:dyDescent="0.3">
      <c r="B101" s="38" t="s">
        <v>98</v>
      </c>
      <c r="C101" s="4">
        <f>ROUND(E9*1000,-3)</f>
        <v>81006000</v>
      </c>
      <c r="D101" s="4">
        <f>ROUND(F9*1000,-3)</f>
        <v>66999000</v>
      </c>
      <c r="E101" s="4">
        <f>ROUND(G9*1000,-3)</f>
        <v>34303000</v>
      </c>
      <c r="F101" s="4">
        <f>ROUND(SUM(H9:L9)*1000,-3)</f>
        <v>341866000</v>
      </c>
      <c r="G101" s="4">
        <f t="shared" ref="G101:N101" si="77">ROUND(M9*1000,-3)</f>
        <v>0</v>
      </c>
      <c r="H101" s="4">
        <f t="shared" si="77"/>
        <v>10138000</v>
      </c>
      <c r="I101" s="4">
        <f t="shared" si="77"/>
        <v>1024000</v>
      </c>
      <c r="J101" s="4">
        <f t="shared" si="77"/>
        <v>0</v>
      </c>
      <c r="K101" s="4">
        <f t="shared" si="77"/>
        <v>937000</v>
      </c>
      <c r="L101" s="4">
        <f t="shared" si="77"/>
        <v>0</v>
      </c>
      <c r="M101" s="4">
        <f t="shared" si="77"/>
        <v>5683000</v>
      </c>
      <c r="N101" s="4">
        <f t="shared" si="77"/>
        <v>94901000</v>
      </c>
      <c r="P101" s="38" t="s">
        <v>98</v>
      </c>
      <c r="Q101" s="4">
        <f>IF(C101=0,1,C101)</f>
        <v>81006000</v>
      </c>
      <c r="R101" s="4">
        <f t="shared" ref="R101" si="78">IF(D101=0,1,D101)</f>
        <v>66999000</v>
      </c>
      <c r="S101" s="4">
        <f t="shared" ref="S101" si="79">IF(E101=0,1,E101)</f>
        <v>34303000</v>
      </c>
      <c r="T101" s="4">
        <f t="shared" ref="T101" si="80">IF(F101=0,1,F101)</f>
        <v>341866000</v>
      </c>
      <c r="U101" s="4">
        <f t="shared" ref="U101" si="81">IF(G101=0,1,G101)</f>
        <v>1</v>
      </c>
      <c r="V101" s="4">
        <f t="shared" ref="V101" si="82">IF(H101=0,1,H101)</f>
        <v>10138000</v>
      </c>
      <c r="W101" s="4">
        <f t="shared" ref="W101" si="83">IF(I101=0,1,I101)</f>
        <v>1024000</v>
      </c>
      <c r="X101" s="4">
        <f t="shared" ref="X101" si="84">IF(J101=0,1,J101)</f>
        <v>1</v>
      </c>
      <c r="Y101" s="4">
        <f t="shared" ref="Y101" si="85">IF(K101=0,1,K101)</f>
        <v>937000</v>
      </c>
      <c r="Z101" s="4">
        <f t="shared" ref="Z101" si="86">IF(L101=0,1,L101)</f>
        <v>1</v>
      </c>
      <c r="AA101" s="4">
        <f t="shared" ref="AA101" si="87">IF(M101=0,1,M101)</f>
        <v>5683000</v>
      </c>
      <c r="AD101" s="38" t="s">
        <v>98</v>
      </c>
      <c r="AE101" s="4">
        <f>Q101</f>
        <v>81006000</v>
      </c>
      <c r="AF101" s="4">
        <f t="shared" ref="AF101" si="88">R101</f>
        <v>66999000</v>
      </c>
      <c r="AG101" s="4">
        <f t="shared" ref="AG101" si="89">S101</f>
        <v>34303000</v>
      </c>
      <c r="AH101" s="4">
        <f t="shared" ref="AH101" si="90">T101</f>
        <v>341866000</v>
      </c>
      <c r="AI101" s="4">
        <f t="shared" ref="AI101:AL101" si="91">V101</f>
        <v>10138000</v>
      </c>
      <c r="AJ101" s="4">
        <f t="shared" si="91"/>
        <v>1024000</v>
      </c>
      <c r="AK101" s="4">
        <f t="shared" si="91"/>
        <v>1</v>
      </c>
      <c r="AL101" s="4">
        <f t="shared" si="91"/>
        <v>937000</v>
      </c>
      <c r="AM101" s="4">
        <f>AA101</f>
        <v>5683000</v>
      </c>
    </row>
    <row r="102" spans="2:39" x14ac:dyDescent="0.3">
      <c r="B102" s="2">
        <v>1983</v>
      </c>
      <c r="C102" s="4">
        <f>ROUND(E26*1000,-3)</f>
        <v>60670000</v>
      </c>
      <c r="D102" s="4">
        <f>ROUND(F26*1000,-3)</f>
        <v>65136000</v>
      </c>
      <c r="E102" s="4">
        <f>ROUND(G26*1000,-3)</f>
        <v>45564000</v>
      </c>
      <c r="F102" s="4">
        <f>ROUND(SUM(H26:L26)*1000,-3)</f>
        <v>345500000</v>
      </c>
      <c r="G102" s="4">
        <f t="shared" ref="G102:N102" si="92">ROUND(M26*1000,-3)</f>
        <v>0</v>
      </c>
      <c r="H102" s="4">
        <f t="shared" si="92"/>
        <v>8557000</v>
      </c>
      <c r="I102" s="4">
        <f t="shared" si="92"/>
        <v>481000</v>
      </c>
      <c r="J102" s="4">
        <f t="shared" si="92"/>
        <v>0</v>
      </c>
      <c r="K102" s="4">
        <f t="shared" si="92"/>
        <v>325000</v>
      </c>
      <c r="L102" s="4">
        <f t="shared" si="92"/>
        <v>0</v>
      </c>
      <c r="M102" s="4">
        <f t="shared" si="92"/>
        <v>6298000</v>
      </c>
      <c r="N102" s="4">
        <f t="shared" si="92"/>
        <v>99855000</v>
      </c>
      <c r="P102" s="2">
        <v>1983</v>
      </c>
      <c r="Q102" s="4">
        <f>IF(C102=0,1,C102)</f>
        <v>60670000</v>
      </c>
      <c r="R102" s="4">
        <f t="shared" ref="R102:AA103" si="93">IF(D102=0,1,D102)</f>
        <v>65136000</v>
      </c>
      <c r="S102" s="4">
        <f t="shared" si="93"/>
        <v>45564000</v>
      </c>
      <c r="T102" s="4">
        <f t="shared" si="93"/>
        <v>345500000</v>
      </c>
      <c r="U102" s="4">
        <f t="shared" si="93"/>
        <v>1</v>
      </c>
      <c r="V102" s="4">
        <f t="shared" si="93"/>
        <v>8557000</v>
      </c>
      <c r="W102" s="4">
        <f t="shared" si="93"/>
        <v>481000</v>
      </c>
      <c r="X102" s="4">
        <f t="shared" si="93"/>
        <v>1</v>
      </c>
      <c r="Y102" s="4">
        <f t="shared" si="93"/>
        <v>325000</v>
      </c>
      <c r="Z102" s="4">
        <f t="shared" si="93"/>
        <v>1</v>
      </c>
      <c r="AA102" s="4">
        <f t="shared" si="93"/>
        <v>6298000</v>
      </c>
      <c r="AD102" s="2">
        <v>1983</v>
      </c>
      <c r="AE102" s="4">
        <f>Q102</f>
        <v>60670000</v>
      </c>
      <c r="AF102" s="4">
        <f t="shared" ref="AF102:AH103" si="94">R102</f>
        <v>65136000</v>
      </c>
      <c r="AG102" s="4">
        <f t="shared" si="94"/>
        <v>45564000</v>
      </c>
      <c r="AH102" s="4">
        <f t="shared" si="94"/>
        <v>345500000</v>
      </c>
      <c r="AI102" s="4">
        <f t="shared" ref="AI102:AL103" si="95">V102</f>
        <v>8557000</v>
      </c>
      <c r="AJ102" s="4">
        <f t="shared" si="95"/>
        <v>481000</v>
      </c>
      <c r="AK102" s="4">
        <f t="shared" si="95"/>
        <v>1</v>
      </c>
      <c r="AL102" s="4">
        <f t="shared" si="95"/>
        <v>325000</v>
      </c>
      <c r="AM102" s="4">
        <f>AA102</f>
        <v>6298000</v>
      </c>
    </row>
    <row r="103" spans="2:39" x14ac:dyDescent="0.3">
      <c r="B103" s="2">
        <v>2012</v>
      </c>
      <c r="C103" s="4">
        <f>ROUND(E43*1000,-3)</f>
        <v>94451000</v>
      </c>
      <c r="D103" s="4">
        <f>ROUND(F43*1000,-3)</f>
        <v>55676000</v>
      </c>
      <c r="E103" s="4">
        <f>ROUND(G43*1000,-3)</f>
        <v>12423000</v>
      </c>
      <c r="F103" s="4">
        <f>ROUND(SUM(H43:L43)*1000,-3)</f>
        <v>348877000</v>
      </c>
      <c r="G103" s="4">
        <f t="shared" ref="G103:N103" si="96">ROUND(M43*1000,-3)</f>
        <v>0</v>
      </c>
      <c r="H103" s="4">
        <f t="shared" si="96"/>
        <v>9294000</v>
      </c>
      <c r="I103" s="4">
        <f t="shared" si="96"/>
        <v>1248000</v>
      </c>
      <c r="J103" s="4">
        <f t="shared" si="96"/>
        <v>0</v>
      </c>
      <c r="K103" s="4">
        <f t="shared" si="96"/>
        <v>520000</v>
      </c>
      <c r="L103" s="4">
        <f t="shared" si="96"/>
        <v>0</v>
      </c>
      <c r="M103" s="4">
        <f t="shared" si="96"/>
        <v>8928000</v>
      </c>
      <c r="N103" s="4">
        <f t="shared" si="96"/>
        <v>100591000</v>
      </c>
      <c r="P103" s="2">
        <v>2012</v>
      </c>
      <c r="Q103" s="4">
        <f>IF(C103=0,1,C103)</f>
        <v>94451000</v>
      </c>
      <c r="R103" s="4">
        <f t="shared" si="93"/>
        <v>55676000</v>
      </c>
      <c r="S103" s="4">
        <f t="shared" si="93"/>
        <v>12423000</v>
      </c>
      <c r="T103" s="4">
        <f t="shared" si="93"/>
        <v>348877000</v>
      </c>
      <c r="U103" s="4">
        <f t="shared" si="93"/>
        <v>1</v>
      </c>
      <c r="V103" s="4">
        <f t="shared" si="93"/>
        <v>9294000</v>
      </c>
      <c r="W103" s="4">
        <f t="shared" si="93"/>
        <v>1248000</v>
      </c>
      <c r="X103" s="4">
        <f t="shared" si="93"/>
        <v>1</v>
      </c>
      <c r="Y103" s="4">
        <f t="shared" si="93"/>
        <v>520000</v>
      </c>
      <c r="Z103" s="4">
        <f t="shared" si="93"/>
        <v>1</v>
      </c>
      <c r="AA103" s="4">
        <f t="shared" si="93"/>
        <v>8928000</v>
      </c>
      <c r="AD103" s="2">
        <v>2012</v>
      </c>
      <c r="AE103" s="4">
        <f>Q103</f>
        <v>94451000</v>
      </c>
      <c r="AF103" s="4">
        <f t="shared" si="94"/>
        <v>55676000</v>
      </c>
      <c r="AG103" s="4">
        <f t="shared" si="94"/>
        <v>12423000</v>
      </c>
      <c r="AH103" s="4">
        <f t="shared" si="94"/>
        <v>348877000</v>
      </c>
      <c r="AI103" s="4">
        <f t="shared" si="95"/>
        <v>9294000</v>
      </c>
      <c r="AJ103" s="4">
        <f t="shared" si="95"/>
        <v>1248000</v>
      </c>
      <c r="AK103" s="4">
        <f t="shared" si="95"/>
        <v>1</v>
      </c>
      <c r="AL103" s="4">
        <f t="shared" si="95"/>
        <v>520000</v>
      </c>
      <c r="AM103" s="4">
        <f>AA103</f>
        <v>8928000</v>
      </c>
    </row>
    <row r="104" spans="2:39" x14ac:dyDescent="0.3">
      <c r="B104" s="2" t="s">
        <v>100</v>
      </c>
      <c r="C104" s="52">
        <f t="shared" ref="C104:N104" si="97">IF(C102=C101,0, IF(C101=0,"U", ((C102-C101)/C101)))</f>
        <v>-0.25104313260746119</v>
      </c>
      <c r="D104" s="52">
        <f t="shared" si="97"/>
        <v>-2.7806385169927908E-2</v>
      </c>
      <c r="E104" s="52">
        <f t="shared" si="97"/>
        <v>0.32828032533597645</v>
      </c>
      <c r="F104" s="52">
        <f t="shared" si="97"/>
        <v>1.0629895924134018E-2</v>
      </c>
      <c r="G104" s="52">
        <f t="shared" si="97"/>
        <v>0</v>
      </c>
      <c r="H104" s="52">
        <f t="shared" si="97"/>
        <v>-0.15594791872164135</v>
      </c>
      <c r="I104" s="52">
        <f t="shared" si="97"/>
        <v>-0.5302734375</v>
      </c>
      <c r="J104" s="52">
        <f t="shared" si="97"/>
        <v>0</v>
      </c>
      <c r="K104" s="52">
        <f t="shared" si="97"/>
        <v>-0.65314834578441838</v>
      </c>
      <c r="L104" s="52">
        <f t="shared" si="97"/>
        <v>0</v>
      </c>
      <c r="M104" s="52">
        <f t="shared" si="97"/>
        <v>0.10821749076192153</v>
      </c>
      <c r="N104" s="52">
        <f t="shared" si="97"/>
        <v>5.2201768158396646E-2</v>
      </c>
      <c r="P104" s="43"/>
      <c r="Q104" s="44"/>
      <c r="R104" s="44"/>
      <c r="S104" s="44"/>
      <c r="T104" s="44"/>
      <c r="U104" s="44"/>
      <c r="V104" s="44"/>
      <c r="W104" s="44"/>
      <c r="X104" s="44"/>
      <c r="Y104" s="44"/>
      <c r="Z104" s="44"/>
      <c r="AA104" s="44"/>
      <c r="AD104" s="43"/>
      <c r="AE104" s="44"/>
      <c r="AF104" s="44"/>
      <c r="AG104" s="44"/>
      <c r="AH104" s="44"/>
      <c r="AI104" s="44"/>
      <c r="AJ104" s="44"/>
      <c r="AK104" s="44"/>
      <c r="AL104" s="44"/>
      <c r="AM104" s="44"/>
    </row>
    <row r="105" spans="2:39" x14ac:dyDescent="0.3">
      <c r="B105" s="2" t="s">
        <v>120</v>
      </c>
      <c r="C105" s="52">
        <f t="shared" ref="C105:N105" si="98">IF(C103=C102,0, IF(C102=0,"U", ((C103-C102)/C102)))</f>
        <v>0.55679907697379261</v>
      </c>
      <c r="D105" s="52">
        <f t="shared" si="98"/>
        <v>-0.14523458609678211</v>
      </c>
      <c r="E105" s="52">
        <f t="shared" si="98"/>
        <v>-0.72735053989992104</v>
      </c>
      <c r="F105" s="52">
        <f t="shared" si="98"/>
        <v>9.7742402315484801E-3</v>
      </c>
      <c r="G105" s="52">
        <f t="shared" si="98"/>
        <v>0</v>
      </c>
      <c r="H105" s="52">
        <f t="shared" si="98"/>
        <v>8.6128315998597646E-2</v>
      </c>
      <c r="I105" s="52">
        <f t="shared" si="98"/>
        <v>1.5945945945945945</v>
      </c>
      <c r="J105" s="52">
        <f t="shared" si="98"/>
        <v>0</v>
      </c>
      <c r="K105" s="52">
        <f t="shared" si="98"/>
        <v>0.6</v>
      </c>
      <c r="L105" s="52">
        <f t="shared" si="98"/>
        <v>0</v>
      </c>
      <c r="M105" s="52">
        <f t="shared" si="98"/>
        <v>0.4175928866306764</v>
      </c>
      <c r="N105" s="52">
        <f t="shared" si="98"/>
        <v>7.3706874968704622E-3</v>
      </c>
    </row>
    <row r="106" spans="2:39" x14ac:dyDescent="0.3">
      <c r="B106" s="2" t="s">
        <v>121</v>
      </c>
      <c r="C106" s="52">
        <f t="shared" ref="C106:N106" si="99">IF(C103=C101,0, IF(C101=0,"U", ((C103-C101)/C101)))</f>
        <v>0.16597535984988765</v>
      </c>
      <c r="D106" s="52">
        <f t="shared" si="99"/>
        <v>-0.16900252242570785</v>
      </c>
      <c r="E106" s="52">
        <f t="shared" si="99"/>
        <v>-0.63784508643558868</v>
      </c>
      <c r="F106" s="52">
        <f t="shared" si="99"/>
        <v>2.0508035312081341E-2</v>
      </c>
      <c r="G106" s="52">
        <f t="shared" si="99"/>
        <v>0</v>
      </c>
      <c r="H106" s="52">
        <f t="shared" si="99"/>
        <v>-8.3251134346024852E-2</v>
      </c>
      <c r="I106" s="52">
        <f t="shared" si="99"/>
        <v>0.21875</v>
      </c>
      <c r="J106" s="52">
        <f t="shared" si="99"/>
        <v>0</v>
      </c>
      <c r="K106" s="52">
        <f t="shared" si="99"/>
        <v>-0.44503735325506938</v>
      </c>
      <c r="L106" s="52">
        <f t="shared" si="99"/>
        <v>0</v>
      </c>
      <c r="M106" s="52">
        <f t="shared" si="99"/>
        <v>0.57100123174379724</v>
      </c>
      <c r="N106" s="52">
        <f t="shared" si="99"/>
        <v>5.9957218575146728E-2</v>
      </c>
    </row>
    <row r="109" spans="2:39" x14ac:dyDescent="0.3">
      <c r="B109" s="70" t="s">
        <v>43</v>
      </c>
      <c r="C109" s="71"/>
      <c r="D109" s="71"/>
      <c r="E109" s="71"/>
      <c r="F109" s="71"/>
      <c r="G109" s="71"/>
      <c r="H109" s="71"/>
      <c r="I109" s="71"/>
      <c r="J109" s="71"/>
      <c r="K109" s="71"/>
      <c r="L109" s="71"/>
      <c r="M109" s="71"/>
      <c r="N109" s="72"/>
      <c r="P109" s="70" t="s">
        <v>43</v>
      </c>
      <c r="Q109" s="71"/>
      <c r="R109" s="71"/>
      <c r="S109" s="71"/>
      <c r="T109" s="71"/>
      <c r="U109" s="71"/>
      <c r="V109" s="71"/>
      <c r="W109" s="71"/>
      <c r="X109" s="71"/>
      <c r="Y109" s="71"/>
      <c r="Z109" s="71"/>
      <c r="AA109" s="71"/>
      <c r="AD109" s="70" t="s">
        <v>43</v>
      </c>
      <c r="AE109" s="71"/>
      <c r="AF109" s="71"/>
      <c r="AG109" s="71"/>
      <c r="AH109" s="71"/>
      <c r="AI109" s="71"/>
      <c r="AJ109" s="71"/>
      <c r="AK109" s="71"/>
      <c r="AL109" s="71"/>
      <c r="AM109" s="71"/>
    </row>
    <row r="110" spans="2:39" ht="51" x14ac:dyDescent="0.3">
      <c r="B110" s="11" t="s">
        <v>54</v>
      </c>
      <c r="C110" s="3" t="s">
        <v>19</v>
      </c>
      <c r="D110" s="11" t="s">
        <v>20</v>
      </c>
      <c r="E110" s="11" t="s">
        <v>21</v>
      </c>
      <c r="F110" s="3" t="s">
        <v>56</v>
      </c>
      <c r="G110" s="3" t="s">
        <v>27</v>
      </c>
      <c r="H110" s="3" t="s">
        <v>28</v>
      </c>
      <c r="I110" s="3" t="s">
        <v>29</v>
      </c>
      <c r="J110" s="3" t="s">
        <v>30</v>
      </c>
      <c r="K110" s="3" t="s">
        <v>31</v>
      </c>
      <c r="L110" s="3" t="s">
        <v>32</v>
      </c>
      <c r="M110" s="3" t="s">
        <v>33</v>
      </c>
      <c r="N110" s="3" t="s">
        <v>34</v>
      </c>
      <c r="P110" s="11" t="s">
        <v>54</v>
      </c>
      <c r="Q110" s="3" t="s">
        <v>19</v>
      </c>
      <c r="R110" s="11" t="s">
        <v>20</v>
      </c>
      <c r="S110" s="11" t="s">
        <v>21</v>
      </c>
      <c r="T110" s="3" t="s">
        <v>56</v>
      </c>
      <c r="U110" s="3" t="s">
        <v>27</v>
      </c>
      <c r="V110" s="3" t="s">
        <v>28</v>
      </c>
      <c r="W110" s="3" t="s">
        <v>29</v>
      </c>
      <c r="X110" s="3" t="s">
        <v>30</v>
      </c>
      <c r="Y110" s="3" t="s">
        <v>31</v>
      </c>
      <c r="Z110" s="3" t="s">
        <v>32</v>
      </c>
      <c r="AA110" s="3" t="s">
        <v>33</v>
      </c>
      <c r="AD110" s="11" t="s">
        <v>54</v>
      </c>
      <c r="AE110" s="3" t="s">
        <v>19</v>
      </c>
      <c r="AF110" s="11" t="s">
        <v>20</v>
      </c>
      <c r="AG110" s="11" t="s">
        <v>21</v>
      </c>
      <c r="AH110" s="3" t="s">
        <v>56</v>
      </c>
      <c r="AI110" s="3" t="s">
        <v>28</v>
      </c>
      <c r="AJ110" s="3" t="s">
        <v>29</v>
      </c>
      <c r="AK110" s="3" t="s">
        <v>30</v>
      </c>
      <c r="AL110" s="3" t="s">
        <v>31</v>
      </c>
      <c r="AM110" s="3" t="s">
        <v>33</v>
      </c>
    </row>
    <row r="111" spans="2:39" x14ac:dyDescent="0.3">
      <c r="B111" s="11"/>
      <c r="C111" s="69" t="s">
        <v>55</v>
      </c>
      <c r="D111" s="69"/>
      <c r="E111" s="69"/>
      <c r="F111" s="69"/>
      <c r="G111" s="69"/>
      <c r="H111" s="69"/>
      <c r="I111" s="69"/>
      <c r="J111" s="69"/>
      <c r="K111" s="69"/>
      <c r="L111" s="69"/>
      <c r="M111" s="69"/>
      <c r="N111" s="69"/>
      <c r="P111" s="11"/>
      <c r="Q111" s="69" t="s">
        <v>55</v>
      </c>
      <c r="R111" s="69"/>
      <c r="S111" s="69"/>
      <c r="T111" s="69"/>
      <c r="U111" s="69"/>
      <c r="V111" s="69"/>
      <c r="W111" s="69"/>
      <c r="X111" s="69"/>
      <c r="Y111" s="69"/>
      <c r="Z111" s="69"/>
      <c r="AA111" s="69"/>
      <c r="AD111" s="11"/>
      <c r="AE111" s="69" t="s">
        <v>55</v>
      </c>
      <c r="AF111" s="69"/>
      <c r="AG111" s="69"/>
      <c r="AH111" s="69"/>
      <c r="AI111" s="69"/>
      <c r="AJ111" s="69"/>
      <c r="AK111" s="69"/>
      <c r="AL111" s="69"/>
      <c r="AM111" s="69"/>
    </row>
    <row r="112" spans="2:39" x14ac:dyDescent="0.3">
      <c r="B112" s="38" t="s">
        <v>98</v>
      </c>
      <c r="C112" s="4">
        <f>ROUND(E10*1000,-3)</f>
        <v>104784000</v>
      </c>
      <c r="D112" s="4">
        <f>ROUND(F10*1000,-3)</f>
        <v>7110000</v>
      </c>
      <c r="E112" s="4">
        <f>ROUND(G10*1000,-3)</f>
        <v>20590000</v>
      </c>
      <c r="F112" s="4">
        <f>ROUND(SUM(H10:L10)*1000,-3)</f>
        <v>46846000</v>
      </c>
      <c r="G112" s="4">
        <f t="shared" ref="G112:N112" si="100">ROUND(M10*1000,-3)</f>
        <v>0</v>
      </c>
      <c r="H112" s="4">
        <f t="shared" si="100"/>
        <v>1262000</v>
      </c>
      <c r="I112" s="4">
        <f t="shared" si="100"/>
        <v>1254000</v>
      </c>
      <c r="J112" s="4">
        <f t="shared" si="100"/>
        <v>180000</v>
      </c>
      <c r="K112" s="4">
        <f t="shared" si="100"/>
        <v>4125000</v>
      </c>
      <c r="L112" s="4">
        <f t="shared" si="100"/>
        <v>0</v>
      </c>
      <c r="M112" s="4">
        <f t="shared" si="100"/>
        <v>2129000</v>
      </c>
      <c r="N112" s="4">
        <f t="shared" si="100"/>
        <v>329487000</v>
      </c>
      <c r="P112" s="38" t="s">
        <v>98</v>
      </c>
      <c r="Q112" s="4">
        <f>IF(C112=0,1,C112)</f>
        <v>104784000</v>
      </c>
      <c r="R112" s="4">
        <f t="shared" ref="R112" si="101">IF(D112=0,1,D112)</f>
        <v>7110000</v>
      </c>
      <c r="S112" s="4">
        <f t="shared" ref="S112" si="102">IF(E112=0,1,E112)</f>
        <v>20590000</v>
      </c>
      <c r="T112" s="4">
        <f t="shared" ref="T112" si="103">IF(F112=0,1,F112)</f>
        <v>46846000</v>
      </c>
      <c r="U112" s="4">
        <f t="shared" ref="U112" si="104">IF(G112=0,1,G112)</f>
        <v>1</v>
      </c>
      <c r="V112" s="4">
        <f t="shared" ref="V112" si="105">IF(H112=0,1,H112)</f>
        <v>1262000</v>
      </c>
      <c r="W112" s="4">
        <f t="shared" ref="W112" si="106">IF(I112=0,1,I112)</f>
        <v>1254000</v>
      </c>
      <c r="X112" s="4">
        <f t="shared" ref="X112" si="107">IF(J112=0,1,J112)</f>
        <v>180000</v>
      </c>
      <c r="Y112" s="4">
        <f t="shared" ref="Y112" si="108">IF(K112=0,1,K112)</f>
        <v>4125000</v>
      </c>
      <c r="Z112" s="4">
        <f t="shared" ref="Z112" si="109">IF(L112=0,1,L112)</f>
        <v>1</v>
      </c>
      <c r="AA112" s="4">
        <f t="shared" ref="AA112" si="110">IF(M112=0,1,M112)</f>
        <v>2129000</v>
      </c>
      <c r="AD112" s="38" t="s">
        <v>98</v>
      </c>
      <c r="AE112" s="4">
        <f>Q112</f>
        <v>104784000</v>
      </c>
      <c r="AF112" s="4">
        <f t="shared" ref="AF112" si="111">R112</f>
        <v>7110000</v>
      </c>
      <c r="AG112" s="4">
        <f t="shared" ref="AG112" si="112">S112</f>
        <v>20590000</v>
      </c>
      <c r="AH112" s="4">
        <f t="shared" ref="AH112" si="113">T112</f>
        <v>46846000</v>
      </c>
      <c r="AI112" s="4">
        <f t="shared" ref="AI112:AL112" si="114">V112</f>
        <v>1262000</v>
      </c>
      <c r="AJ112" s="4">
        <f t="shared" si="114"/>
        <v>1254000</v>
      </c>
      <c r="AK112" s="4">
        <f t="shared" si="114"/>
        <v>180000</v>
      </c>
      <c r="AL112" s="4">
        <f t="shared" si="114"/>
        <v>4125000</v>
      </c>
      <c r="AM112" s="4">
        <f>AA112</f>
        <v>2129000</v>
      </c>
    </row>
    <row r="113" spans="2:39" x14ac:dyDescent="0.3">
      <c r="B113" s="2">
        <v>1983</v>
      </c>
      <c r="C113" s="4">
        <f>ROUND(E27*1000,-3)</f>
        <v>86976000</v>
      </c>
      <c r="D113" s="4">
        <f>ROUND(F27*1000,-3)</f>
        <v>0</v>
      </c>
      <c r="E113" s="4">
        <f>ROUND(G27*1000,-3)</f>
        <v>61382000</v>
      </c>
      <c r="F113" s="4">
        <f>ROUND(SUM(H27:L27)*1000,-3)</f>
        <v>45390000</v>
      </c>
      <c r="G113" s="4">
        <f t="shared" ref="G113:N113" si="115">ROUND(M27*1000,-3)</f>
        <v>0</v>
      </c>
      <c r="H113" s="4">
        <f t="shared" si="115"/>
        <v>853000</v>
      </c>
      <c r="I113" s="4">
        <f t="shared" si="115"/>
        <v>1508000</v>
      </c>
      <c r="J113" s="4">
        <f t="shared" si="115"/>
        <v>29000</v>
      </c>
      <c r="K113" s="4">
        <f t="shared" si="115"/>
        <v>3567000</v>
      </c>
      <c r="L113" s="4">
        <f t="shared" si="115"/>
        <v>0</v>
      </c>
      <c r="M113" s="4">
        <f t="shared" si="115"/>
        <v>2896000</v>
      </c>
      <c r="N113" s="4">
        <f t="shared" si="115"/>
        <v>319299000</v>
      </c>
      <c r="P113" s="2">
        <v>1983</v>
      </c>
      <c r="Q113" s="4">
        <f>IF(C113=0,1,C113)</f>
        <v>86976000</v>
      </c>
      <c r="R113" s="4">
        <f t="shared" ref="R113:AA114" si="116">IF(D113=0,1,D113)</f>
        <v>1</v>
      </c>
      <c r="S113" s="4">
        <f t="shared" si="116"/>
        <v>61382000</v>
      </c>
      <c r="T113" s="4">
        <f t="shared" si="116"/>
        <v>45390000</v>
      </c>
      <c r="U113" s="4">
        <f t="shared" si="116"/>
        <v>1</v>
      </c>
      <c r="V113" s="4">
        <f t="shared" si="116"/>
        <v>853000</v>
      </c>
      <c r="W113" s="4">
        <f t="shared" si="116"/>
        <v>1508000</v>
      </c>
      <c r="X113" s="4">
        <f t="shared" si="116"/>
        <v>29000</v>
      </c>
      <c r="Y113" s="4">
        <f t="shared" si="116"/>
        <v>3567000</v>
      </c>
      <c r="Z113" s="4">
        <f t="shared" si="116"/>
        <v>1</v>
      </c>
      <c r="AA113" s="4">
        <f t="shared" si="116"/>
        <v>2896000</v>
      </c>
      <c r="AD113" s="2">
        <v>1983</v>
      </c>
      <c r="AE113" s="4">
        <f>Q113</f>
        <v>86976000</v>
      </c>
      <c r="AF113" s="4">
        <f t="shared" ref="AF113:AH114" si="117">R113</f>
        <v>1</v>
      </c>
      <c r="AG113" s="4">
        <f t="shared" si="117"/>
        <v>61382000</v>
      </c>
      <c r="AH113" s="4">
        <f t="shared" si="117"/>
        <v>45390000</v>
      </c>
      <c r="AI113" s="4">
        <f t="shared" ref="AI113:AL114" si="118">V113</f>
        <v>853000</v>
      </c>
      <c r="AJ113" s="4">
        <f t="shared" si="118"/>
        <v>1508000</v>
      </c>
      <c r="AK113" s="4">
        <f t="shared" si="118"/>
        <v>29000</v>
      </c>
      <c r="AL113" s="4">
        <f t="shared" si="118"/>
        <v>3567000</v>
      </c>
      <c r="AM113" s="4">
        <f>AA113</f>
        <v>2896000</v>
      </c>
    </row>
    <row r="114" spans="2:39" x14ac:dyDescent="0.3">
      <c r="B114" s="2">
        <v>2012</v>
      </c>
      <c r="C114" s="4">
        <f>ROUND(E44*1000,-3)</f>
        <v>129912000</v>
      </c>
      <c r="D114" s="4">
        <f>ROUND(F44*1000,-3)</f>
        <v>926000</v>
      </c>
      <c r="E114" s="4">
        <f>ROUND(G44*1000,-3)</f>
        <v>16816000</v>
      </c>
      <c r="F114" s="4">
        <f>ROUND(SUM(H44:L44)*1000,-3)</f>
        <v>49103000</v>
      </c>
      <c r="G114" s="4">
        <f t="shared" ref="G114:N114" si="119">ROUND(M44*1000,-3)</f>
        <v>0</v>
      </c>
      <c r="H114" s="4">
        <f t="shared" si="119"/>
        <v>4811000</v>
      </c>
      <c r="I114" s="4">
        <f t="shared" si="119"/>
        <v>1664000</v>
      </c>
      <c r="J114" s="4">
        <f t="shared" si="119"/>
        <v>0</v>
      </c>
      <c r="K114" s="4">
        <f t="shared" si="119"/>
        <v>4737000</v>
      </c>
      <c r="L114" s="4">
        <f t="shared" si="119"/>
        <v>0</v>
      </c>
      <c r="M114" s="4">
        <f t="shared" si="119"/>
        <v>4877000</v>
      </c>
      <c r="N114" s="4">
        <f t="shared" si="119"/>
        <v>309652000</v>
      </c>
      <c r="P114" s="2">
        <v>2012</v>
      </c>
      <c r="Q114" s="4">
        <f>IF(C114=0,1,C114)</f>
        <v>129912000</v>
      </c>
      <c r="R114" s="4">
        <f t="shared" si="116"/>
        <v>926000</v>
      </c>
      <c r="S114" s="4">
        <f t="shared" si="116"/>
        <v>16816000</v>
      </c>
      <c r="T114" s="4">
        <f t="shared" si="116"/>
        <v>49103000</v>
      </c>
      <c r="U114" s="4">
        <f t="shared" si="116"/>
        <v>1</v>
      </c>
      <c r="V114" s="4">
        <f t="shared" si="116"/>
        <v>4811000</v>
      </c>
      <c r="W114" s="4">
        <f t="shared" si="116"/>
        <v>1664000</v>
      </c>
      <c r="X114" s="4">
        <f t="shared" si="116"/>
        <v>1</v>
      </c>
      <c r="Y114" s="4">
        <f t="shared" si="116"/>
        <v>4737000</v>
      </c>
      <c r="Z114" s="4">
        <f t="shared" si="116"/>
        <v>1</v>
      </c>
      <c r="AA114" s="4">
        <f t="shared" si="116"/>
        <v>4877000</v>
      </c>
      <c r="AD114" s="2">
        <v>2012</v>
      </c>
      <c r="AE114" s="4">
        <f>Q114</f>
        <v>129912000</v>
      </c>
      <c r="AF114" s="4">
        <f t="shared" si="117"/>
        <v>926000</v>
      </c>
      <c r="AG114" s="4">
        <f t="shared" si="117"/>
        <v>16816000</v>
      </c>
      <c r="AH114" s="4">
        <f t="shared" si="117"/>
        <v>49103000</v>
      </c>
      <c r="AI114" s="4">
        <f t="shared" si="118"/>
        <v>4811000</v>
      </c>
      <c r="AJ114" s="4">
        <f t="shared" si="118"/>
        <v>1664000</v>
      </c>
      <c r="AK114" s="4">
        <f t="shared" si="118"/>
        <v>1</v>
      </c>
      <c r="AL114" s="4">
        <f t="shared" si="118"/>
        <v>4737000</v>
      </c>
      <c r="AM114" s="4">
        <f>AA114</f>
        <v>4877000</v>
      </c>
    </row>
    <row r="115" spans="2:39" x14ac:dyDescent="0.3">
      <c r="B115" s="2" t="s">
        <v>100</v>
      </c>
      <c r="C115" s="52">
        <f t="shared" ref="C115:N115" si="120">IF(C113=C112,0, IF(C112=0,"U", ((C113-C112)/C112)))</f>
        <v>-0.16994961062757674</v>
      </c>
      <c r="D115" s="52">
        <f t="shared" si="120"/>
        <v>-1</v>
      </c>
      <c r="E115" s="52">
        <f t="shared" si="120"/>
        <v>1.9811559009227782</v>
      </c>
      <c r="F115" s="52">
        <f t="shared" si="120"/>
        <v>-3.1080561840925586E-2</v>
      </c>
      <c r="G115" s="52">
        <f t="shared" si="120"/>
        <v>0</v>
      </c>
      <c r="H115" s="52">
        <f t="shared" si="120"/>
        <v>-0.32408874801901744</v>
      </c>
      <c r="I115" s="52">
        <f t="shared" si="120"/>
        <v>0.20255183413078151</v>
      </c>
      <c r="J115" s="52">
        <f t="shared" si="120"/>
        <v>-0.83888888888888891</v>
      </c>
      <c r="K115" s="52">
        <f t="shared" si="120"/>
        <v>-0.13527272727272727</v>
      </c>
      <c r="L115" s="52">
        <f t="shared" si="120"/>
        <v>0</v>
      </c>
      <c r="M115" s="52">
        <f t="shared" si="120"/>
        <v>0.36026303428839829</v>
      </c>
      <c r="N115" s="52">
        <f t="shared" si="120"/>
        <v>-3.0920795054129601E-2</v>
      </c>
      <c r="P115" s="43"/>
      <c r="Q115" s="44"/>
      <c r="R115" s="44"/>
      <c r="S115" s="44"/>
      <c r="T115" s="44"/>
      <c r="U115" s="44"/>
      <c r="V115" s="44"/>
      <c r="W115" s="44"/>
      <c r="X115" s="44"/>
      <c r="Y115" s="44"/>
      <c r="Z115" s="44"/>
      <c r="AA115" s="44"/>
      <c r="AD115" s="43"/>
      <c r="AE115" s="44"/>
      <c r="AF115" s="44"/>
      <c r="AG115" s="44"/>
      <c r="AH115" s="44"/>
      <c r="AI115" s="44"/>
      <c r="AJ115" s="44"/>
      <c r="AK115" s="44"/>
      <c r="AL115" s="44"/>
      <c r="AM115" s="44"/>
    </row>
    <row r="116" spans="2:39" x14ac:dyDescent="0.3">
      <c r="B116" s="2" t="s">
        <v>120</v>
      </c>
      <c r="C116" s="52">
        <f t="shared" ref="C116:N116" si="121">IF(C114=C113,0, IF(C113=0,"U", ((C114-C113)/C113)))</f>
        <v>0.49365342163355408</v>
      </c>
      <c r="D116" s="52" t="str">
        <f t="shared" si="121"/>
        <v>U</v>
      </c>
      <c r="E116" s="52">
        <f t="shared" si="121"/>
        <v>-0.72604346551106191</v>
      </c>
      <c r="F116" s="52">
        <f t="shared" si="121"/>
        <v>8.1802159065873542E-2</v>
      </c>
      <c r="G116" s="52">
        <f t="shared" si="121"/>
        <v>0</v>
      </c>
      <c r="H116" s="52">
        <f t="shared" si="121"/>
        <v>4.6400937866354042</v>
      </c>
      <c r="I116" s="52">
        <f t="shared" si="121"/>
        <v>0.10344827586206896</v>
      </c>
      <c r="J116" s="52">
        <f t="shared" si="121"/>
        <v>-1</v>
      </c>
      <c r="K116" s="52">
        <f t="shared" si="121"/>
        <v>0.32800672834314548</v>
      </c>
      <c r="L116" s="52">
        <f t="shared" si="121"/>
        <v>0</v>
      </c>
      <c r="M116" s="52">
        <f t="shared" si="121"/>
        <v>0.68404696132596687</v>
      </c>
      <c r="N116" s="52">
        <f t="shared" si="121"/>
        <v>-3.0213060485626324E-2</v>
      </c>
    </row>
    <row r="117" spans="2:39" x14ac:dyDescent="0.3">
      <c r="B117" s="2" t="s">
        <v>121</v>
      </c>
      <c r="C117" s="52">
        <f t="shared" ref="C117:N117" si="122">IF(C114=C112,0, IF(C112=0,"U", ((C114-C112)/C112)))</f>
        <v>0.23980760421438388</v>
      </c>
      <c r="D117" s="52">
        <f t="shared" si="122"/>
        <v>-0.869760900140647</v>
      </c>
      <c r="E117" s="52">
        <f t="shared" si="122"/>
        <v>-0.18329286061194755</v>
      </c>
      <c r="F117" s="52">
        <f t="shared" si="122"/>
        <v>4.8179140161379842E-2</v>
      </c>
      <c r="G117" s="52">
        <f t="shared" si="122"/>
        <v>0</v>
      </c>
      <c r="H117" s="52">
        <f t="shared" si="122"/>
        <v>2.812202852614897</v>
      </c>
      <c r="I117" s="52">
        <f t="shared" si="122"/>
        <v>0.32695374800637961</v>
      </c>
      <c r="J117" s="52">
        <f t="shared" si="122"/>
        <v>-1</v>
      </c>
      <c r="K117" s="52">
        <f t="shared" si="122"/>
        <v>0.14836363636363636</v>
      </c>
      <c r="L117" s="52">
        <f t="shared" si="122"/>
        <v>0</v>
      </c>
      <c r="M117" s="52">
        <f t="shared" si="122"/>
        <v>1.2907468294974167</v>
      </c>
      <c r="N117" s="52">
        <f t="shared" si="122"/>
        <v>-6.0199643688521855E-2</v>
      </c>
    </row>
    <row r="120" spans="2:39" x14ac:dyDescent="0.3">
      <c r="B120" s="70" t="s">
        <v>44</v>
      </c>
      <c r="C120" s="71"/>
      <c r="D120" s="71"/>
      <c r="E120" s="71"/>
      <c r="F120" s="71"/>
      <c r="G120" s="71"/>
      <c r="H120" s="71"/>
      <c r="I120" s="71"/>
      <c r="J120" s="71"/>
      <c r="K120" s="71"/>
      <c r="L120" s="71"/>
      <c r="M120" s="71"/>
      <c r="N120" s="72"/>
      <c r="P120" s="70" t="s">
        <v>44</v>
      </c>
      <c r="Q120" s="71"/>
      <c r="R120" s="71"/>
      <c r="S120" s="71"/>
      <c r="T120" s="71"/>
      <c r="U120" s="71"/>
      <c r="V120" s="71"/>
      <c r="W120" s="71"/>
      <c r="X120" s="71"/>
      <c r="Y120" s="71"/>
      <c r="Z120" s="71"/>
      <c r="AA120" s="71"/>
      <c r="AD120" s="70" t="s">
        <v>44</v>
      </c>
      <c r="AE120" s="71"/>
      <c r="AF120" s="71"/>
      <c r="AG120" s="71"/>
      <c r="AH120" s="71"/>
      <c r="AI120" s="71"/>
      <c r="AJ120" s="71"/>
      <c r="AK120" s="71"/>
      <c r="AL120" s="71"/>
      <c r="AM120" s="71"/>
    </row>
    <row r="121" spans="2:39" ht="51" x14ac:dyDescent="0.3">
      <c r="B121" s="11" t="s">
        <v>54</v>
      </c>
      <c r="C121" s="3" t="s">
        <v>19</v>
      </c>
      <c r="D121" s="11" t="s">
        <v>20</v>
      </c>
      <c r="E121" s="11" t="s">
        <v>21</v>
      </c>
      <c r="F121" s="3" t="s">
        <v>56</v>
      </c>
      <c r="G121" s="3" t="s">
        <v>27</v>
      </c>
      <c r="H121" s="3" t="s">
        <v>28</v>
      </c>
      <c r="I121" s="3" t="s">
        <v>29</v>
      </c>
      <c r="J121" s="3" t="s">
        <v>30</v>
      </c>
      <c r="K121" s="3" t="s">
        <v>31</v>
      </c>
      <c r="L121" s="3" t="s">
        <v>32</v>
      </c>
      <c r="M121" s="3" t="s">
        <v>33</v>
      </c>
      <c r="N121" s="3" t="s">
        <v>34</v>
      </c>
      <c r="P121" s="11" t="s">
        <v>54</v>
      </c>
      <c r="Q121" s="3" t="s">
        <v>19</v>
      </c>
      <c r="R121" s="11" t="s">
        <v>20</v>
      </c>
      <c r="S121" s="11" t="s">
        <v>21</v>
      </c>
      <c r="T121" s="3" t="s">
        <v>56</v>
      </c>
      <c r="U121" s="3" t="s">
        <v>27</v>
      </c>
      <c r="V121" s="3" t="s">
        <v>28</v>
      </c>
      <c r="W121" s="3" t="s">
        <v>29</v>
      </c>
      <c r="X121" s="3" t="s">
        <v>30</v>
      </c>
      <c r="Y121" s="3" t="s">
        <v>31</v>
      </c>
      <c r="Z121" s="3" t="s">
        <v>32</v>
      </c>
      <c r="AA121" s="3" t="s">
        <v>33</v>
      </c>
      <c r="AD121" s="11" t="s">
        <v>54</v>
      </c>
      <c r="AE121" s="3" t="s">
        <v>19</v>
      </c>
      <c r="AF121" s="11" t="s">
        <v>20</v>
      </c>
      <c r="AG121" s="11" t="s">
        <v>21</v>
      </c>
      <c r="AH121" s="3" t="s">
        <v>56</v>
      </c>
      <c r="AI121" s="3" t="s">
        <v>28</v>
      </c>
      <c r="AJ121" s="3" t="s">
        <v>29</v>
      </c>
      <c r="AK121" s="3" t="s">
        <v>30</v>
      </c>
      <c r="AL121" s="3" t="s">
        <v>31</v>
      </c>
      <c r="AM121" s="3" t="s">
        <v>33</v>
      </c>
    </row>
    <row r="122" spans="2:39" x14ac:dyDescent="0.3">
      <c r="B122" s="11"/>
      <c r="C122" s="69" t="s">
        <v>55</v>
      </c>
      <c r="D122" s="69"/>
      <c r="E122" s="69"/>
      <c r="F122" s="69"/>
      <c r="G122" s="69"/>
      <c r="H122" s="69"/>
      <c r="I122" s="69"/>
      <c r="J122" s="69"/>
      <c r="K122" s="69"/>
      <c r="L122" s="69"/>
      <c r="M122" s="69"/>
      <c r="N122" s="69"/>
      <c r="P122" s="11"/>
      <c r="Q122" s="69" t="s">
        <v>55</v>
      </c>
      <c r="R122" s="69"/>
      <c r="S122" s="69"/>
      <c r="T122" s="69"/>
      <c r="U122" s="69"/>
      <c r="V122" s="69"/>
      <c r="W122" s="69"/>
      <c r="X122" s="69"/>
      <c r="Y122" s="69"/>
      <c r="Z122" s="69"/>
      <c r="AA122" s="69"/>
      <c r="AD122" s="11"/>
      <c r="AE122" s="69" t="s">
        <v>55</v>
      </c>
      <c r="AF122" s="69"/>
      <c r="AG122" s="69"/>
      <c r="AH122" s="69"/>
      <c r="AI122" s="69"/>
      <c r="AJ122" s="69"/>
      <c r="AK122" s="69"/>
      <c r="AL122" s="69"/>
      <c r="AM122" s="69"/>
    </row>
    <row r="123" spans="2:39" x14ac:dyDescent="0.3">
      <c r="B123" s="38" t="s">
        <v>98</v>
      </c>
      <c r="C123" s="4">
        <f>ROUND(E11*1000,-3)</f>
        <v>212750000</v>
      </c>
      <c r="D123" s="4">
        <f>ROUND(F11*1000,-3)</f>
        <v>220216000</v>
      </c>
      <c r="E123" s="4">
        <f>ROUND(G11*1000,-3)</f>
        <v>138925000</v>
      </c>
      <c r="F123" s="4">
        <f>ROUND(SUM(H11:L11)*1000,-3)</f>
        <v>620599000</v>
      </c>
      <c r="G123" s="4">
        <f t="shared" ref="G123:N123" si="123">ROUND(M11*1000,-3)</f>
        <v>0</v>
      </c>
      <c r="H123" s="4">
        <f t="shared" si="123"/>
        <v>643000</v>
      </c>
      <c r="I123" s="4">
        <f t="shared" si="123"/>
        <v>3651000</v>
      </c>
      <c r="J123" s="4">
        <f t="shared" si="123"/>
        <v>4360000</v>
      </c>
      <c r="K123" s="4">
        <f t="shared" si="123"/>
        <v>9695000</v>
      </c>
      <c r="L123" s="4">
        <f t="shared" si="123"/>
        <v>0</v>
      </c>
      <c r="M123" s="4">
        <f t="shared" si="123"/>
        <v>31952000</v>
      </c>
      <c r="N123" s="4">
        <f t="shared" si="123"/>
        <v>770135000</v>
      </c>
      <c r="P123" s="38" t="s">
        <v>98</v>
      </c>
      <c r="Q123" s="4">
        <f>IF(C123=0,1,C123)</f>
        <v>212750000</v>
      </c>
      <c r="R123" s="4">
        <f t="shared" ref="R123" si="124">IF(D123=0,1,D123)</f>
        <v>220216000</v>
      </c>
      <c r="S123" s="4">
        <f t="shared" ref="S123" si="125">IF(E123=0,1,E123)</f>
        <v>138925000</v>
      </c>
      <c r="T123" s="4">
        <f t="shared" ref="T123" si="126">IF(F123=0,1,F123)</f>
        <v>620599000</v>
      </c>
      <c r="U123" s="4">
        <f t="shared" ref="U123" si="127">IF(G123=0,1,G123)</f>
        <v>1</v>
      </c>
      <c r="V123" s="4">
        <f t="shared" ref="V123" si="128">IF(H123=0,1,H123)</f>
        <v>643000</v>
      </c>
      <c r="W123" s="4">
        <f t="shared" ref="W123" si="129">IF(I123=0,1,I123)</f>
        <v>3651000</v>
      </c>
      <c r="X123" s="4">
        <f t="shared" ref="X123" si="130">IF(J123=0,1,J123)</f>
        <v>4360000</v>
      </c>
      <c r="Y123" s="4">
        <f t="shared" ref="Y123" si="131">IF(K123=0,1,K123)</f>
        <v>9695000</v>
      </c>
      <c r="Z123" s="4">
        <f t="shared" ref="Z123" si="132">IF(L123=0,1,L123)</f>
        <v>1</v>
      </c>
      <c r="AA123" s="4">
        <f t="shared" ref="AA123" si="133">IF(M123=0,1,M123)</f>
        <v>31952000</v>
      </c>
      <c r="AD123" s="38" t="s">
        <v>98</v>
      </c>
      <c r="AE123" s="4">
        <f>Q123</f>
        <v>212750000</v>
      </c>
      <c r="AF123" s="4">
        <f t="shared" ref="AF123" si="134">R123</f>
        <v>220216000</v>
      </c>
      <c r="AG123" s="4">
        <f t="shared" ref="AG123" si="135">S123</f>
        <v>138925000</v>
      </c>
      <c r="AH123" s="4">
        <f t="shared" ref="AH123" si="136">T123</f>
        <v>620599000</v>
      </c>
      <c r="AI123" s="4">
        <f t="shared" ref="AI123:AL123" si="137">V123</f>
        <v>643000</v>
      </c>
      <c r="AJ123" s="4">
        <f t="shared" si="137"/>
        <v>3651000</v>
      </c>
      <c r="AK123" s="4">
        <f t="shared" si="137"/>
        <v>4360000</v>
      </c>
      <c r="AL123" s="4">
        <f t="shared" si="137"/>
        <v>9695000</v>
      </c>
      <c r="AM123" s="4">
        <f>AA123</f>
        <v>31952000</v>
      </c>
    </row>
    <row r="124" spans="2:39" x14ac:dyDescent="0.3">
      <c r="B124" s="2">
        <v>1983</v>
      </c>
      <c r="C124" s="4">
        <f>ROUND(E28*1000,-3)</f>
        <v>189444000</v>
      </c>
      <c r="D124" s="4">
        <f>ROUND(F28*1000,-3)</f>
        <v>210871000</v>
      </c>
      <c r="E124" s="4">
        <f>ROUND(G28*1000,-3)</f>
        <v>199858000</v>
      </c>
      <c r="F124" s="4">
        <f>ROUND(SUM(H28:L28)*1000,-3)</f>
        <v>614063000</v>
      </c>
      <c r="G124" s="4">
        <f t="shared" ref="G124:N124" si="138">ROUND(M28*1000,-3)</f>
        <v>0</v>
      </c>
      <c r="H124" s="4">
        <f t="shared" si="138"/>
        <v>0</v>
      </c>
      <c r="I124" s="4">
        <f t="shared" si="138"/>
        <v>4027000</v>
      </c>
      <c r="J124" s="4">
        <f t="shared" si="138"/>
        <v>6043000</v>
      </c>
      <c r="K124" s="4">
        <f t="shared" si="138"/>
        <v>7774000</v>
      </c>
      <c r="L124" s="4">
        <f t="shared" si="138"/>
        <v>0</v>
      </c>
      <c r="M124" s="4">
        <f t="shared" si="138"/>
        <v>82643000</v>
      </c>
      <c r="N124" s="4">
        <f t="shared" si="138"/>
        <v>698202000</v>
      </c>
      <c r="P124" s="2">
        <v>1983</v>
      </c>
      <c r="Q124" s="4">
        <f>IF(C124=0,1,C124)</f>
        <v>189444000</v>
      </c>
      <c r="R124" s="4">
        <f t="shared" ref="R124:AA125" si="139">IF(D124=0,1,D124)</f>
        <v>210871000</v>
      </c>
      <c r="S124" s="4">
        <f t="shared" si="139"/>
        <v>199858000</v>
      </c>
      <c r="T124" s="4">
        <f t="shared" si="139"/>
        <v>614063000</v>
      </c>
      <c r="U124" s="4">
        <f t="shared" si="139"/>
        <v>1</v>
      </c>
      <c r="V124" s="4">
        <f t="shared" si="139"/>
        <v>1</v>
      </c>
      <c r="W124" s="4">
        <f t="shared" si="139"/>
        <v>4027000</v>
      </c>
      <c r="X124" s="4">
        <f t="shared" si="139"/>
        <v>6043000</v>
      </c>
      <c r="Y124" s="4">
        <f t="shared" si="139"/>
        <v>7774000</v>
      </c>
      <c r="Z124" s="4">
        <f t="shared" si="139"/>
        <v>1</v>
      </c>
      <c r="AA124" s="4">
        <f t="shared" si="139"/>
        <v>82643000</v>
      </c>
      <c r="AD124" s="2">
        <v>1983</v>
      </c>
      <c r="AE124" s="4">
        <f>Q124</f>
        <v>189444000</v>
      </c>
      <c r="AF124" s="4">
        <f t="shared" ref="AF124:AH125" si="140">R124</f>
        <v>210871000</v>
      </c>
      <c r="AG124" s="4">
        <f t="shared" si="140"/>
        <v>199858000</v>
      </c>
      <c r="AH124" s="4">
        <f t="shared" si="140"/>
        <v>614063000</v>
      </c>
      <c r="AI124" s="4">
        <f t="shared" ref="AI124:AL125" si="141">V124</f>
        <v>1</v>
      </c>
      <c r="AJ124" s="4">
        <f t="shared" si="141"/>
        <v>4027000</v>
      </c>
      <c r="AK124" s="4">
        <f t="shared" si="141"/>
        <v>6043000</v>
      </c>
      <c r="AL124" s="4">
        <f t="shared" si="141"/>
        <v>7774000</v>
      </c>
      <c r="AM124" s="4">
        <f>AA124</f>
        <v>82643000</v>
      </c>
    </row>
    <row r="125" spans="2:39" x14ac:dyDescent="0.3">
      <c r="B125" s="2">
        <v>2012</v>
      </c>
      <c r="C125" s="4">
        <f>ROUND(E45*1000,-3)</f>
        <v>298210000</v>
      </c>
      <c r="D125" s="4">
        <f>ROUND(F45*1000,-3)</f>
        <v>106821000</v>
      </c>
      <c r="E125" s="4">
        <f>ROUND(G45*1000,-3)</f>
        <v>142664000</v>
      </c>
      <c r="F125" s="4">
        <f>ROUND(SUM(H45:L45)*1000,-3)</f>
        <v>681302000</v>
      </c>
      <c r="G125" s="4">
        <f t="shared" ref="G125:N125" si="142">ROUND(M45*1000,-3)</f>
        <v>0</v>
      </c>
      <c r="H125" s="4">
        <f t="shared" si="142"/>
        <v>7410000</v>
      </c>
      <c r="I125" s="4">
        <f t="shared" si="142"/>
        <v>3700000</v>
      </c>
      <c r="J125" s="4">
        <f t="shared" si="142"/>
        <v>4524000</v>
      </c>
      <c r="K125" s="4">
        <f t="shared" si="142"/>
        <v>8715000</v>
      </c>
      <c r="L125" s="4">
        <f t="shared" si="142"/>
        <v>0</v>
      </c>
      <c r="M125" s="4">
        <f t="shared" si="142"/>
        <v>97186000</v>
      </c>
      <c r="N125" s="4">
        <f t="shared" si="142"/>
        <v>662393000</v>
      </c>
      <c r="P125" s="2">
        <v>2012</v>
      </c>
      <c r="Q125" s="4">
        <f>IF(C125=0,1,C125)</f>
        <v>298210000</v>
      </c>
      <c r="R125" s="4">
        <f t="shared" si="139"/>
        <v>106821000</v>
      </c>
      <c r="S125" s="4">
        <f t="shared" si="139"/>
        <v>142664000</v>
      </c>
      <c r="T125" s="4">
        <f t="shared" si="139"/>
        <v>681302000</v>
      </c>
      <c r="U125" s="4">
        <f t="shared" si="139"/>
        <v>1</v>
      </c>
      <c r="V125" s="4">
        <f t="shared" si="139"/>
        <v>7410000</v>
      </c>
      <c r="W125" s="4">
        <f t="shared" si="139"/>
        <v>3700000</v>
      </c>
      <c r="X125" s="4">
        <f t="shared" si="139"/>
        <v>4524000</v>
      </c>
      <c r="Y125" s="4">
        <f t="shared" si="139"/>
        <v>8715000</v>
      </c>
      <c r="Z125" s="4">
        <f t="shared" si="139"/>
        <v>1</v>
      </c>
      <c r="AA125" s="4">
        <f t="shared" si="139"/>
        <v>97186000</v>
      </c>
      <c r="AD125" s="2">
        <v>2012</v>
      </c>
      <c r="AE125" s="4">
        <f>Q125</f>
        <v>298210000</v>
      </c>
      <c r="AF125" s="4">
        <f t="shared" si="140"/>
        <v>106821000</v>
      </c>
      <c r="AG125" s="4">
        <f t="shared" si="140"/>
        <v>142664000</v>
      </c>
      <c r="AH125" s="4">
        <f t="shared" si="140"/>
        <v>681302000</v>
      </c>
      <c r="AI125" s="4">
        <f t="shared" si="141"/>
        <v>7410000</v>
      </c>
      <c r="AJ125" s="4">
        <f t="shared" si="141"/>
        <v>3700000</v>
      </c>
      <c r="AK125" s="4">
        <f t="shared" si="141"/>
        <v>4524000</v>
      </c>
      <c r="AL125" s="4">
        <f t="shared" si="141"/>
        <v>8715000</v>
      </c>
      <c r="AM125" s="4">
        <f>AA125</f>
        <v>97186000</v>
      </c>
    </row>
    <row r="126" spans="2:39" x14ac:dyDescent="0.3">
      <c r="B126" s="2" t="s">
        <v>100</v>
      </c>
      <c r="C126" s="52">
        <f t="shared" ref="C126:N126" si="143">IF(C124=C123,0, IF(C123=0,"U", ((C124-C123)/C123)))</f>
        <v>-0.10954641598119859</v>
      </c>
      <c r="D126" s="52">
        <f t="shared" si="143"/>
        <v>-4.2435608675118974E-2</v>
      </c>
      <c r="E126" s="52">
        <f t="shared" si="143"/>
        <v>0.43860356307360088</v>
      </c>
      <c r="F126" s="52">
        <f t="shared" si="143"/>
        <v>-1.0531760444344899E-2</v>
      </c>
      <c r="G126" s="52">
        <f t="shared" si="143"/>
        <v>0</v>
      </c>
      <c r="H126" s="52">
        <f t="shared" si="143"/>
        <v>-1</v>
      </c>
      <c r="I126" s="52">
        <f t="shared" si="143"/>
        <v>0.10298548342919749</v>
      </c>
      <c r="J126" s="52">
        <f t="shared" si="143"/>
        <v>0.38600917431192661</v>
      </c>
      <c r="K126" s="52">
        <f t="shared" si="143"/>
        <v>-0.19814337287261474</v>
      </c>
      <c r="L126" s="52">
        <f t="shared" si="143"/>
        <v>0</v>
      </c>
      <c r="M126" s="52">
        <f t="shared" si="143"/>
        <v>1.5864734601902855</v>
      </c>
      <c r="N126" s="52">
        <f t="shared" si="143"/>
        <v>-9.3403104650483362E-2</v>
      </c>
      <c r="P126" s="43"/>
      <c r="Q126" s="44"/>
      <c r="R126" s="44"/>
      <c r="S126" s="44"/>
      <c r="T126" s="44"/>
      <c r="U126" s="44"/>
      <c r="V126" s="44"/>
      <c r="W126" s="44"/>
      <c r="X126" s="44"/>
      <c r="Y126" s="44"/>
      <c r="Z126" s="44"/>
      <c r="AA126" s="44"/>
      <c r="AD126" s="43"/>
      <c r="AE126" s="44"/>
      <c r="AF126" s="44"/>
      <c r="AG126" s="44"/>
      <c r="AH126" s="44"/>
      <c r="AI126" s="44"/>
      <c r="AJ126" s="44"/>
      <c r="AK126" s="44"/>
      <c r="AL126" s="44"/>
      <c r="AM126" s="44"/>
    </row>
    <row r="127" spans="2:39" x14ac:dyDescent="0.3">
      <c r="B127" s="2" t="s">
        <v>120</v>
      </c>
      <c r="C127" s="52">
        <f t="shared" ref="C127:N127" si="144">IF(C125=C124,0, IF(C124=0,"U", ((C125-C124)/C124)))</f>
        <v>0.57413272523806502</v>
      </c>
      <c r="D127" s="52">
        <f t="shared" si="144"/>
        <v>-0.49342963233446041</v>
      </c>
      <c r="E127" s="52">
        <f t="shared" si="144"/>
        <v>-0.28617318295990152</v>
      </c>
      <c r="F127" s="52">
        <f t="shared" si="144"/>
        <v>0.10949853679508455</v>
      </c>
      <c r="G127" s="52">
        <f t="shared" si="144"/>
        <v>0</v>
      </c>
      <c r="H127" s="52" t="str">
        <f t="shared" si="144"/>
        <v>U</v>
      </c>
      <c r="I127" s="52">
        <f t="shared" si="144"/>
        <v>-8.1201887260988329E-2</v>
      </c>
      <c r="J127" s="52">
        <f t="shared" si="144"/>
        <v>-0.25136521595234157</v>
      </c>
      <c r="K127" s="52">
        <f t="shared" si="144"/>
        <v>0.12104450733213275</v>
      </c>
      <c r="L127" s="52">
        <f t="shared" si="144"/>
        <v>0</v>
      </c>
      <c r="M127" s="52">
        <f t="shared" si="144"/>
        <v>0.17597376668320366</v>
      </c>
      <c r="N127" s="52">
        <f t="shared" si="144"/>
        <v>-5.1287449763821928E-2</v>
      </c>
    </row>
    <row r="128" spans="2:39" x14ac:dyDescent="0.3">
      <c r="B128" s="2" t="s">
        <v>121</v>
      </c>
      <c r="C128" s="52">
        <f t="shared" ref="C128:N128" si="145">IF(C125=C123,0, IF(C123=0,"U", ((C125-C123)/C123)))</f>
        <v>0.40169212690951822</v>
      </c>
      <c r="D128" s="52">
        <f t="shared" si="145"/>
        <v>-0.51492625422312643</v>
      </c>
      <c r="E128" s="52">
        <f t="shared" si="145"/>
        <v>2.6913802411373044E-2</v>
      </c>
      <c r="F128" s="52">
        <f t="shared" si="145"/>
        <v>9.7813563992207531E-2</v>
      </c>
      <c r="G128" s="52">
        <f t="shared" si="145"/>
        <v>0</v>
      </c>
      <c r="H128" s="52">
        <f t="shared" si="145"/>
        <v>10.524105754276828</v>
      </c>
      <c r="I128" s="52">
        <f t="shared" si="145"/>
        <v>1.3420980553273076E-2</v>
      </c>
      <c r="J128" s="52">
        <f t="shared" si="145"/>
        <v>3.7614678899082571E-2</v>
      </c>
      <c r="K128" s="52">
        <f t="shared" si="145"/>
        <v>-0.10108303249097472</v>
      </c>
      <c r="L128" s="52">
        <f t="shared" si="145"/>
        <v>0</v>
      </c>
      <c r="M128" s="52">
        <f t="shared" si="145"/>
        <v>2.0416249374061093</v>
      </c>
      <c r="N128" s="52">
        <f t="shared" si="145"/>
        <v>-0.13990014737675863</v>
      </c>
    </row>
    <row r="131" spans="2:39" x14ac:dyDescent="0.3">
      <c r="B131" s="70" t="s">
        <v>45</v>
      </c>
      <c r="C131" s="71"/>
      <c r="D131" s="71"/>
      <c r="E131" s="71"/>
      <c r="F131" s="71"/>
      <c r="G131" s="71"/>
      <c r="H131" s="71"/>
      <c r="I131" s="71"/>
      <c r="J131" s="71"/>
      <c r="K131" s="71"/>
      <c r="L131" s="71"/>
      <c r="M131" s="71"/>
      <c r="N131" s="72"/>
      <c r="P131" s="70" t="s">
        <v>45</v>
      </c>
      <c r="Q131" s="71"/>
      <c r="R131" s="71"/>
      <c r="S131" s="71"/>
      <c r="T131" s="71"/>
      <c r="U131" s="71"/>
      <c r="V131" s="71"/>
      <c r="W131" s="71"/>
      <c r="X131" s="71"/>
      <c r="Y131" s="71"/>
      <c r="Z131" s="71"/>
      <c r="AA131" s="71"/>
      <c r="AD131" s="70" t="s">
        <v>45</v>
      </c>
      <c r="AE131" s="71"/>
      <c r="AF131" s="71"/>
      <c r="AG131" s="71"/>
      <c r="AH131" s="71"/>
      <c r="AI131" s="71"/>
      <c r="AJ131" s="71"/>
      <c r="AK131" s="71"/>
      <c r="AL131" s="71"/>
      <c r="AM131" s="71"/>
    </row>
    <row r="132" spans="2:39" ht="51" x14ac:dyDescent="0.3">
      <c r="B132" s="11" t="s">
        <v>54</v>
      </c>
      <c r="C132" s="3" t="s">
        <v>19</v>
      </c>
      <c r="D132" s="11" t="s">
        <v>20</v>
      </c>
      <c r="E132" s="11" t="s">
        <v>21</v>
      </c>
      <c r="F132" s="3" t="s">
        <v>56</v>
      </c>
      <c r="G132" s="3" t="s">
        <v>27</v>
      </c>
      <c r="H132" s="3" t="s">
        <v>28</v>
      </c>
      <c r="I132" s="3" t="s">
        <v>29</v>
      </c>
      <c r="J132" s="3" t="s">
        <v>30</v>
      </c>
      <c r="K132" s="3" t="s">
        <v>31</v>
      </c>
      <c r="L132" s="3" t="s">
        <v>32</v>
      </c>
      <c r="M132" s="3" t="s">
        <v>33</v>
      </c>
      <c r="N132" s="3" t="s">
        <v>34</v>
      </c>
      <c r="P132" s="11" t="s">
        <v>54</v>
      </c>
      <c r="Q132" s="3" t="s">
        <v>19</v>
      </c>
      <c r="R132" s="11" t="s">
        <v>20</v>
      </c>
      <c r="S132" s="11" t="s">
        <v>21</v>
      </c>
      <c r="T132" s="3" t="s">
        <v>56</v>
      </c>
      <c r="U132" s="3" t="s">
        <v>27</v>
      </c>
      <c r="V132" s="3" t="s">
        <v>28</v>
      </c>
      <c r="W132" s="3" t="s">
        <v>29</v>
      </c>
      <c r="X132" s="3" t="s">
        <v>30</v>
      </c>
      <c r="Y132" s="3" t="s">
        <v>31</v>
      </c>
      <c r="Z132" s="3" t="s">
        <v>32</v>
      </c>
      <c r="AA132" s="3" t="s">
        <v>33</v>
      </c>
      <c r="AD132" s="11" t="s">
        <v>54</v>
      </c>
      <c r="AE132" s="3" t="s">
        <v>19</v>
      </c>
      <c r="AF132" s="11" t="s">
        <v>20</v>
      </c>
      <c r="AG132" s="11" t="s">
        <v>21</v>
      </c>
      <c r="AH132" s="3" t="s">
        <v>56</v>
      </c>
      <c r="AI132" s="3" t="s">
        <v>28</v>
      </c>
      <c r="AJ132" s="3" t="s">
        <v>29</v>
      </c>
      <c r="AK132" s="3" t="s">
        <v>30</v>
      </c>
      <c r="AL132" s="3" t="s">
        <v>31</v>
      </c>
      <c r="AM132" s="3" t="s">
        <v>33</v>
      </c>
    </row>
    <row r="133" spans="2:39" x14ac:dyDescent="0.3">
      <c r="B133" s="11"/>
      <c r="C133" s="69" t="s">
        <v>55</v>
      </c>
      <c r="D133" s="69"/>
      <c r="E133" s="69"/>
      <c r="F133" s="69"/>
      <c r="G133" s="69"/>
      <c r="H133" s="69"/>
      <c r="I133" s="69"/>
      <c r="J133" s="69"/>
      <c r="K133" s="69"/>
      <c r="L133" s="69"/>
      <c r="M133" s="69"/>
      <c r="N133" s="69"/>
      <c r="P133" s="11"/>
      <c r="Q133" s="69" t="s">
        <v>55</v>
      </c>
      <c r="R133" s="69"/>
      <c r="S133" s="69"/>
      <c r="T133" s="69"/>
      <c r="U133" s="69"/>
      <c r="V133" s="69"/>
      <c r="W133" s="69"/>
      <c r="X133" s="69"/>
      <c r="Y133" s="69"/>
      <c r="Z133" s="69"/>
      <c r="AA133" s="69"/>
      <c r="AD133" s="11"/>
      <c r="AE133" s="69" t="s">
        <v>55</v>
      </c>
      <c r="AF133" s="69"/>
      <c r="AG133" s="69"/>
      <c r="AH133" s="69"/>
      <c r="AI133" s="69"/>
      <c r="AJ133" s="69"/>
      <c r="AK133" s="69"/>
      <c r="AL133" s="69"/>
      <c r="AM133" s="69"/>
    </row>
    <row r="134" spans="2:39" x14ac:dyDescent="0.3">
      <c r="B134" s="38" t="s">
        <v>98</v>
      </c>
      <c r="C134" s="4">
        <f>ROUND(E12*1000,-3)</f>
        <v>9599000</v>
      </c>
      <c r="D134" s="4">
        <f>ROUND(F12*1000,-3)</f>
        <v>10875000</v>
      </c>
      <c r="E134" s="4">
        <f>ROUND(G12*1000,-3)</f>
        <v>15100000</v>
      </c>
      <c r="F134" s="4">
        <f>ROUND(SUM(H12:L12)*1000,-3)</f>
        <v>8961000</v>
      </c>
      <c r="G134" s="4">
        <f t="shared" ref="G134:N134" si="146">ROUND(M12*1000,-3)</f>
        <v>0</v>
      </c>
      <c r="H134" s="4">
        <f t="shared" si="146"/>
        <v>195000</v>
      </c>
      <c r="I134" s="4">
        <f t="shared" si="146"/>
        <v>938000</v>
      </c>
      <c r="J134" s="4">
        <f t="shared" si="146"/>
        <v>0</v>
      </c>
      <c r="K134" s="4">
        <f t="shared" si="146"/>
        <v>0</v>
      </c>
      <c r="L134" s="4">
        <f t="shared" si="146"/>
        <v>0</v>
      </c>
      <c r="M134" s="4">
        <f t="shared" si="146"/>
        <v>0</v>
      </c>
      <c r="N134" s="4">
        <f t="shared" si="146"/>
        <v>34777000</v>
      </c>
      <c r="P134" s="38" t="s">
        <v>98</v>
      </c>
      <c r="Q134" s="4">
        <f>IF(C134=0,1,C134)</f>
        <v>9599000</v>
      </c>
      <c r="R134" s="4">
        <f t="shared" ref="R134" si="147">IF(D134=0,1,D134)</f>
        <v>10875000</v>
      </c>
      <c r="S134" s="4">
        <f t="shared" ref="S134" si="148">IF(E134=0,1,E134)</f>
        <v>15100000</v>
      </c>
      <c r="T134" s="4">
        <f t="shared" ref="T134" si="149">IF(F134=0,1,F134)</f>
        <v>8961000</v>
      </c>
      <c r="U134" s="4">
        <f t="shared" ref="U134" si="150">IF(G134=0,1,G134)</f>
        <v>1</v>
      </c>
      <c r="V134" s="4">
        <f t="shared" ref="V134" si="151">IF(H134=0,1,H134)</f>
        <v>195000</v>
      </c>
      <c r="W134" s="4">
        <f t="shared" ref="W134" si="152">IF(I134=0,1,I134)</f>
        <v>938000</v>
      </c>
      <c r="X134" s="4">
        <f t="shared" ref="X134" si="153">IF(J134=0,1,J134)</f>
        <v>1</v>
      </c>
      <c r="Y134" s="4">
        <f t="shared" ref="Y134" si="154">IF(K134=0,1,K134)</f>
        <v>1</v>
      </c>
      <c r="Z134" s="4">
        <f t="shared" ref="Z134" si="155">IF(L134=0,1,L134)</f>
        <v>1</v>
      </c>
      <c r="AA134" s="4">
        <f t="shared" ref="AA134" si="156">IF(M134=0,1,M134)</f>
        <v>1</v>
      </c>
      <c r="AD134" s="38" t="s">
        <v>98</v>
      </c>
      <c r="AE134" s="4">
        <f>Q134</f>
        <v>9599000</v>
      </c>
      <c r="AF134" s="4">
        <f t="shared" ref="AF134" si="157">R134</f>
        <v>10875000</v>
      </c>
      <c r="AG134" s="4">
        <f t="shared" ref="AG134" si="158">S134</f>
        <v>15100000</v>
      </c>
      <c r="AH134" s="4">
        <f t="shared" ref="AH134" si="159">T134</f>
        <v>8961000</v>
      </c>
      <c r="AI134" s="4">
        <f t="shared" ref="AI134:AL134" si="160">V134</f>
        <v>195000</v>
      </c>
      <c r="AJ134" s="4">
        <f t="shared" si="160"/>
        <v>938000</v>
      </c>
      <c r="AK134" s="4">
        <f t="shared" si="160"/>
        <v>1</v>
      </c>
      <c r="AL134" s="4">
        <f t="shared" si="160"/>
        <v>1</v>
      </c>
      <c r="AM134" s="4">
        <f>AA134</f>
        <v>1</v>
      </c>
    </row>
    <row r="135" spans="2:39" x14ac:dyDescent="0.3">
      <c r="B135" s="2">
        <v>1983</v>
      </c>
      <c r="C135" s="4">
        <f>ROUND(E29*1000,-3)</f>
        <v>7696000</v>
      </c>
      <c r="D135" s="4">
        <f>ROUND(F29*1000,-3)</f>
        <v>3956000</v>
      </c>
      <c r="E135" s="4">
        <f>ROUND(G29*1000,-3)</f>
        <v>36703000</v>
      </c>
      <c r="F135" s="4">
        <f>ROUND(SUM(H29:L29)*1000,-3)</f>
        <v>13783000</v>
      </c>
      <c r="G135" s="4">
        <f t="shared" ref="G135:N135" si="161">ROUND(M29*1000,-3)</f>
        <v>0</v>
      </c>
      <c r="H135" s="4">
        <f t="shared" si="161"/>
        <v>1971000</v>
      </c>
      <c r="I135" s="4">
        <f t="shared" si="161"/>
        <v>1234000</v>
      </c>
      <c r="J135" s="4">
        <f t="shared" si="161"/>
        <v>0</v>
      </c>
      <c r="K135" s="4">
        <f t="shared" si="161"/>
        <v>0</v>
      </c>
      <c r="L135" s="4">
        <f t="shared" si="161"/>
        <v>0</v>
      </c>
      <c r="M135" s="4">
        <f t="shared" si="161"/>
        <v>420000</v>
      </c>
      <c r="N135" s="4">
        <f t="shared" si="161"/>
        <v>23201000</v>
      </c>
      <c r="P135" s="2">
        <v>1983</v>
      </c>
      <c r="Q135" s="4">
        <f>IF(C135=0,1,C135)</f>
        <v>7696000</v>
      </c>
      <c r="R135" s="4">
        <f t="shared" ref="R135:AA136" si="162">IF(D135=0,1,D135)</f>
        <v>3956000</v>
      </c>
      <c r="S135" s="4">
        <f t="shared" si="162"/>
        <v>36703000</v>
      </c>
      <c r="T135" s="4">
        <f t="shared" si="162"/>
        <v>13783000</v>
      </c>
      <c r="U135" s="4">
        <f t="shared" si="162"/>
        <v>1</v>
      </c>
      <c r="V135" s="4">
        <f t="shared" si="162"/>
        <v>1971000</v>
      </c>
      <c r="W135" s="4">
        <f t="shared" si="162"/>
        <v>1234000</v>
      </c>
      <c r="X135" s="4">
        <f t="shared" si="162"/>
        <v>1</v>
      </c>
      <c r="Y135" s="4">
        <f t="shared" si="162"/>
        <v>1</v>
      </c>
      <c r="Z135" s="4">
        <f t="shared" si="162"/>
        <v>1</v>
      </c>
      <c r="AA135" s="4">
        <f t="shared" si="162"/>
        <v>420000</v>
      </c>
      <c r="AD135" s="2">
        <v>1983</v>
      </c>
      <c r="AE135" s="4">
        <f>Q135</f>
        <v>7696000</v>
      </c>
      <c r="AF135" s="4">
        <f t="shared" ref="AF135:AH136" si="163">R135</f>
        <v>3956000</v>
      </c>
      <c r="AG135" s="4">
        <f t="shared" si="163"/>
        <v>36703000</v>
      </c>
      <c r="AH135" s="4">
        <f t="shared" si="163"/>
        <v>13783000</v>
      </c>
      <c r="AI135" s="4">
        <f t="shared" ref="AI135:AL136" si="164">V135</f>
        <v>1971000</v>
      </c>
      <c r="AJ135" s="4">
        <f t="shared" si="164"/>
        <v>1234000</v>
      </c>
      <c r="AK135" s="4">
        <f t="shared" si="164"/>
        <v>1</v>
      </c>
      <c r="AL135" s="4">
        <f t="shared" si="164"/>
        <v>1</v>
      </c>
      <c r="AM135" s="4">
        <f>AA135</f>
        <v>420000</v>
      </c>
    </row>
    <row r="136" spans="2:39" x14ac:dyDescent="0.3">
      <c r="B136" s="2">
        <v>2012</v>
      </c>
      <c r="C136" s="4">
        <f>ROUND(E46*1000,-3)</f>
        <v>6155000</v>
      </c>
      <c r="D136" s="4">
        <f>ROUND(F46*1000,-3)</f>
        <v>10508000</v>
      </c>
      <c r="E136" s="4">
        <f>ROUND(G46*1000,-3)</f>
        <v>26348000</v>
      </c>
      <c r="F136" s="4">
        <f>ROUND(SUM(H46:L46)*1000,-3)</f>
        <v>22297000</v>
      </c>
      <c r="G136" s="4">
        <f t="shared" ref="G136:N136" si="165">ROUND(M46*1000,-3)</f>
        <v>0</v>
      </c>
      <c r="H136" s="4">
        <f t="shared" si="165"/>
        <v>695000</v>
      </c>
      <c r="I136" s="4">
        <f t="shared" si="165"/>
        <v>288000</v>
      </c>
      <c r="J136" s="4">
        <f t="shared" si="165"/>
        <v>137000</v>
      </c>
      <c r="K136" s="4">
        <f t="shared" si="165"/>
        <v>0</v>
      </c>
      <c r="L136" s="4">
        <f t="shared" si="165"/>
        <v>0</v>
      </c>
      <c r="M136" s="4">
        <f t="shared" si="165"/>
        <v>0</v>
      </c>
      <c r="N136" s="4">
        <f t="shared" si="165"/>
        <v>20207000</v>
      </c>
      <c r="P136" s="2">
        <v>2012</v>
      </c>
      <c r="Q136" s="4">
        <f>IF(C136=0,1,C136)</f>
        <v>6155000</v>
      </c>
      <c r="R136" s="4">
        <f t="shared" si="162"/>
        <v>10508000</v>
      </c>
      <c r="S136" s="4">
        <f t="shared" si="162"/>
        <v>26348000</v>
      </c>
      <c r="T136" s="4">
        <f t="shared" si="162"/>
        <v>22297000</v>
      </c>
      <c r="U136" s="4">
        <f t="shared" si="162"/>
        <v>1</v>
      </c>
      <c r="V136" s="4">
        <f t="shared" si="162"/>
        <v>695000</v>
      </c>
      <c r="W136" s="4">
        <f t="shared" si="162"/>
        <v>288000</v>
      </c>
      <c r="X136" s="4">
        <f t="shared" si="162"/>
        <v>137000</v>
      </c>
      <c r="Y136" s="4">
        <f t="shared" si="162"/>
        <v>1</v>
      </c>
      <c r="Z136" s="4">
        <f t="shared" si="162"/>
        <v>1</v>
      </c>
      <c r="AA136" s="4">
        <f t="shared" si="162"/>
        <v>1</v>
      </c>
      <c r="AD136" s="2">
        <v>2012</v>
      </c>
      <c r="AE136" s="4">
        <f>Q136</f>
        <v>6155000</v>
      </c>
      <c r="AF136" s="4">
        <f t="shared" si="163"/>
        <v>10508000</v>
      </c>
      <c r="AG136" s="4">
        <f t="shared" si="163"/>
        <v>26348000</v>
      </c>
      <c r="AH136" s="4">
        <f t="shared" si="163"/>
        <v>22297000</v>
      </c>
      <c r="AI136" s="4">
        <f t="shared" si="164"/>
        <v>695000</v>
      </c>
      <c r="AJ136" s="4">
        <f t="shared" si="164"/>
        <v>288000</v>
      </c>
      <c r="AK136" s="4">
        <f t="shared" si="164"/>
        <v>137000</v>
      </c>
      <c r="AL136" s="4">
        <f t="shared" si="164"/>
        <v>1</v>
      </c>
      <c r="AM136" s="4">
        <f>AA136</f>
        <v>1</v>
      </c>
    </row>
    <row r="137" spans="2:39" x14ac:dyDescent="0.3">
      <c r="B137" s="2" t="s">
        <v>100</v>
      </c>
      <c r="C137" s="5">
        <f t="shared" ref="C137:N137" si="166">IF(C135=C134,0, IF(C134=0,"U", ((C135-C134)/C134)))</f>
        <v>-0.19824981768934263</v>
      </c>
      <c r="D137" s="5">
        <f t="shared" si="166"/>
        <v>-0.63622988505747124</v>
      </c>
      <c r="E137" s="5">
        <f t="shared" si="166"/>
        <v>1.4306622516556291</v>
      </c>
      <c r="F137" s="5">
        <f t="shared" si="166"/>
        <v>0.53810958598370717</v>
      </c>
      <c r="G137" s="5">
        <f t="shared" si="166"/>
        <v>0</v>
      </c>
      <c r="H137" s="5">
        <f t="shared" si="166"/>
        <v>9.1076923076923073</v>
      </c>
      <c r="I137" s="5">
        <f t="shared" si="166"/>
        <v>0.31556503198294245</v>
      </c>
      <c r="J137" s="5">
        <f t="shared" si="166"/>
        <v>0</v>
      </c>
      <c r="K137" s="5">
        <f t="shared" si="166"/>
        <v>0</v>
      </c>
      <c r="L137" s="5">
        <f t="shared" si="166"/>
        <v>0</v>
      </c>
      <c r="M137" s="5" t="str">
        <f t="shared" si="166"/>
        <v>U</v>
      </c>
      <c r="N137" s="5">
        <f t="shared" si="166"/>
        <v>-0.33286367426747565</v>
      </c>
      <c r="P137" s="43"/>
      <c r="Q137" s="44"/>
      <c r="R137" s="44"/>
      <c r="S137" s="44"/>
      <c r="T137" s="44"/>
      <c r="U137" s="44"/>
      <c r="V137" s="44"/>
      <c r="W137" s="44"/>
      <c r="X137" s="44"/>
      <c r="Y137" s="44"/>
      <c r="Z137" s="44"/>
      <c r="AA137" s="44"/>
      <c r="AD137" s="43"/>
      <c r="AE137" s="44"/>
      <c r="AF137" s="44"/>
      <c r="AG137" s="44"/>
      <c r="AH137" s="44"/>
      <c r="AI137" s="44"/>
      <c r="AJ137" s="44"/>
      <c r="AK137" s="44"/>
      <c r="AL137" s="44"/>
      <c r="AM137" s="44"/>
    </row>
    <row r="138" spans="2:39" x14ac:dyDescent="0.3">
      <c r="B138" s="2" t="s">
        <v>120</v>
      </c>
      <c r="C138" s="5">
        <f t="shared" ref="C138:N138" si="167">IF(C136=C135,0, IF(C135=0,"U", ((C136-C135)/C135)))</f>
        <v>-0.20023388773388773</v>
      </c>
      <c r="D138" s="5">
        <f t="shared" si="167"/>
        <v>1.6562184024266937</v>
      </c>
      <c r="E138" s="5">
        <f t="shared" si="167"/>
        <v>-0.28212952619676868</v>
      </c>
      <c r="F138" s="5">
        <f t="shared" si="167"/>
        <v>0.61771747805267363</v>
      </c>
      <c r="G138" s="5">
        <f t="shared" si="167"/>
        <v>0</v>
      </c>
      <c r="H138" s="5">
        <f t="shared" si="167"/>
        <v>-0.64738711314053776</v>
      </c>
      <c r="I138" s="5">
        <f t="shared" si="167"/>
        <v>-0.76661264181523503</v>
      </c>
      <c r="J138" s="5" t="str">
        <f t="shared" si="167"/>
        <v>U</v>
      </c>
      <c r="K138" s="5">
        <f t="shared" si="167"/>
        <v>0</v>
      </c>
      <c r="L138" s="5">
        <f t="shared" si="167"/>
        <v>0</v>
      </c>
      <c r="M138" s="5">
        <f t="shared" si="167"/>
        <v>-1</v>
      </c>
      <c r="N138" s="5">
        <f t="shared" si="167"/>
        <v>-0.12904616180337056</v>
      </c>
    </row>
    <row r="139" spans="2:39" x14ac:dyDescent="0.3">
      <c r="B139" s="2" t="s">
        <v>121</v>
      </c>
      <c r="C139" s="5">
        <f>IF(C136=C134,0, IF(C134=0,"U", ((C136-C134)/C134)))</f>
        <v>-0.35878737368475883</v>
      </c>
      <c r="D139" s="5">
        <f t="shared" ref="D139:N139" si="168">IF(D136=D134,0, IF(D134=0,"U", ((D136-D134)/D134)))</f>
        <v>-3.3747126436781606E-2</v>
      </c>
      <c r="E139" s="5">
        <f t="shared" si="168"/>
        <v>0.74490066225165563</v>
      </c>
      <c r="F139" s="5">
        <f t="shared" si="168"/>
        <v>1.4882267604062047</v>
      </c>
      <c r="G139" s="5">
        <f t="shared" si="168"/>
        <v>0</v>
      </c>
      <c r="H139" s="5">
        <f t="shared" si="168"/>
        <v>2.5641025641025643</v>
      </c>
      <c r="I139" s="5">
        <f t="shared" si="168"/>
        <v>-0.69296375266524524</v>
      </c>
      <c r="J139" s="5" t="str">
        <f t="shared" si="168"/>
        <v>U</v>
      </c>
      <c r="K139" s="5">
        <f t="shared" si="168"/>
        <v>0</v>
      </c>
      <c r="L139" s="5">
        <f t="shared" si="168"/>
        <v>0</v>
      </c>
      <c r="M139" s="5">
        <f t="shared" si="168"/>
        <v>0</v>
      </c>
      <c r="N139" s="5">
        <f t="shared" si="168"/>
        <v>-0.41895505650286108</v>
      </c>
    </row>
    <row r="142" spans="2:39" x14ac:dyDescent="0.3">
      <c r="B142" s="70" t="s">
        <v>96</v>
      </c>
      <c r="C142" s="71"/>
      <c r="D142" s="71"/>
      <c r="E142" s="71"/>
      <c r="F142" s="71"/>
      <c r="G142" s="71"/>
      <c r="H142" s="71"/>
      <c r="I142" s="71"/>
      <c r="J142" s="71"/>
      <c r="K142" s="71"/>
      <c r="L142" s="71"/>
      <c r="M142" s="71"/>
      <c r="N142" s="72"/>
      <c r="P142" s="70" t="s">
        <v>45</v>
      </c>
      <c r="Q142" s="71"/>
      <c r="R142" s="71"/>
      <c r="S142" s="71"/>
      <c r="T142" s="71"/>
      <c r="U142" s="71"/>
      <c r="V142" s="71"/>
      <c r="W142" s="71"/>
      <c r="X142" s="71"/>
      <c r="Y142" s="71"/>
      <c r="Z142" s="71"/>
      <c r="AA142" s="71"/>
      <c r="AD142" s="70" t="s">
        <v>45</v>
      </c>
      <c r="AE142" s="71"/>
      <c r="AF142" s="71"/>
      <c r="AG142" s="71"/>
      <c r="AH142" s="71"/>
      <c r="AI142" s="71"/>
      <c r="AJ142" s="71"/>
      <c r="AK142" s="71"/>
      <c r="AL142" s="71"/>
      <c r="AM142" s="71"/>
    </row>
    <row r="143" spans="2:39" ht="51" x14ac:dyDescent="0.3">
      <c r="B143" s="38" t="s">
        <v>54</v>
      </c>
      <c r="C143" s="3" t="s">
        <v>19</v>
      </c>
      <c r="D143" s="38" t="s">
        <v>20</v>
      </c>
      <c r="E143" s="38" t="s">
        <v>21</v>
      </c>
      <c r="F143" s="3" t="s">
        <v>56</v>
      </c>
      <c r="G143" s="3" t="s">
        <v>27</v>
      </c>
      <c r="H143" s="3" t="s">
        <v>28</v>
      </c>
      <c r="I143" s="3" t="s">
        <v>29</v>
      </c>
      <c r="J143" s="3" t="s">
        <v>30</v>
      </c>
      <c r="K143" s="3" t="s">
        <v>31</v>
      </c>
      <c r="L143" s="3" t="s">
        <v>32</v>
      </c>
      <c r="M143" s="3" t="s">
        <v>33</v>
      </c>
      <c r="N143" s="3" t="s">
        <v>34</v>
      </c>
      <c r="P143" s="38" t="s">
        <v>54</v>
      </c>
      <c r="Q143" s="3" t="s">
        <v>19</v>
      </c>
      <c r="R143" s="38" t="s">
        <v>20</v>
      </c>
      <c r="S143" s="38" t="s">
        <v>21</v>
      </c>
      <c r="T143" s="3" t="s">
        <v>56</v>
      </c>
      <c r="U143" s="3" t="s">
        <v>27</v>
      </c>
      <c r="V143" s="3" t="s">
        <v>28</v>
      </c>
      <c r="W143" s="3" t="s">
        <v>29</v>
      </c>
      <c r="X143" s="3" t="s">
        <v>30</v>
      </c>
      <c r="Y143" s="3" t="s">
        <v>31</v>
      </c>
      <c r="Z143" s="3" t="s">
        <v>32</v>
      </c>
      <c r="AA143" s="3" t="s">
        <v>33</v>
      </c>
      <c r="AD143" s="38" t="s">
        <v>54</v>
      </c>
      <c r="AE143" s="3" t="s">
        <v>19</v>
      </c>
      <c r="AF143" s="38" t="s">
        <v>20</v>
      </c>
      <c r="AG143" s="38" t="s">
        <v>21</v>
      </c>
      <c r="AH143" s="3" t="s">
        <v>56</v>
      </c>
      <c r="AI143" s="3" t="s">
        <v>28</v>
      </c>
      <c r="AJ143" s="3" t="s">
        <v>29</v>
      </c>
      <c r="AK143" s="3" t="s">
        <v>30</v>
      </c>
      <c r="AL143" s="3" t="s">
        <v>31</v>
      </c>
      <c r="AM143" s="3" t="s">
        <v>33</v>
      </c>
    </row>
    <row r="144" spans="2:39" x14ac:dyDescent="0.3">
      <c r="B144" s="38"/>
      <c r="C144" s="69" t="s">
        <v>55</v>
      </c>
      <c r="D144" s="69"/>
      <c r="E144" s="69"/>
      <c r="F144" s="69"/>
      <c r="G144" s="69"/>
      <c r="H144" s="69"/>
      <c r="I144" s="69"/>
      <c r="J144" s="69"/>
      <c r="K144" s="69"/>
      <c r="L144" s="69"/>
      <c r="M144" s="69"/>
      <c r="N144" s="69"/>
      <c r="P144" s="38"/>
      <c r="Q144" s="69" t="s">
        <v>55</v>
      </c>
      <c r="R144" s="69"/>
      <c r="S144" s="69"/>
      <c r="T144" s="69"/>
      <c r="U144" s="69"/>
      <c r="V144" s="69"/>
      <c r="W144" s="69"/>
      <c r="X144" s="69"/>
      <c r="Y144" s="69"/>
      <c r="Z144" s="69"/>
      <c r="AA144" s="69"/>
      <c r="AD144" s="38"/>
      <c r="AE144" s="69" t="s">
        <v>55</v>
      </c>
      <c r="AF144" s="69"/>
      <c r="AG144" s="69"/>
      <c r="AH144" s="69"/>
      <c r="AI144" s="69"/>
      <c r="AJ144" s="69"/>
      <c r="AK144" s="69"/>
      <c r="AL144" s="69"/>
      <c r="AM144" s="69"/>
    </row>
    <row r="145" spans="2:39" x14ac:dyDescent="0.3">
      <c r="B145" s="38" t="s">
        <v>98</v>
      </c>
      <c r="C145" s="4">
        <f>ROUND(E13*1000,-3)</f>
        <v>45365000</v>
      </c>
      <c r="D145" s="4">
        <f t="shared" ref="D145:E145" si="169">ROUND(F13*1000,-3)</f>
        <v>54000</v>
      </c>
      <c r="E145" s="4">
        <f t="shared" si="169"/>
        <v>65619000</v>
      </c>
      <c r="F145" s="4">
        <f>ROUND(SUM(H13:L13)*1000,-3)</f>
        <v>17441000</v>
      </c>
      <c r="G145" s="4">
        <f>ROUND(M13*1000,-3)</f>
        <v>0</v>
      </c>
      <c r="H145" s="4">
        <f t="shared" ref="H145:N145" si="170">ROUND(N13*1000,-3)</f>
        <v>1349000</v>
      </c>
      <c r="I145" s="4">
        <f t="shared" si="170"/>
        <v>98000</v>
      </c>
      <c r="J145" s="4">
        <f t="shared" si="170"/>
        <v>652000</v>
      </c>
      <c r="K145" s="4">
        <f t="shared" si="170"/>
        <v>0</v>
      </c>
      <c r="L145" s="4">
        <f t="shared" si="170"/>
        <v>0</v>
      </c>
      <c r="M145" s="4">
        <f t="shared" si="170"/>
        <v>316000</v>
      </c>
      <c r="N145" s="4">
        <f t="shared" si="170"/>
        <v>107131000</v>
      </c>
      <c r="P145" s="38" t="s">
        <v>98</v>
      </c>
      <c r="Q145" s="4">
        <f>IF(C145=0,1,C145)</f>
        <v>45365000</v>
      </c>
      <c r="R145" s="4">
        <f t="shared" ref="R145" si="171">IF(D145=0,1,D145)</f>
        <v>54000</v>
      </c>
      <c r="S145" s="4">
        <f t="shared" ref="S145" si="172">IF(E145=0,1,E145)</f>
        <v>65619000</v>
      </c>
      <c r="T145" s="4">
        <f t="shared" ref="T145" si="173">IF(F145=0,1,F145)</f>
        <v>17441000</v>
      </c>
      <c r="U145" s="4">
        <f t="shared" ref="U145" si="174">IF(G145=0,1,G145)</f>
        <v>1</v>
      </c>
      <c r="V145" s="4">
        <f t="shared" ref="V145" si="175">IF(H145=0,1,H145)</f>
        <v>1349000</v>
      </c>
      <c r="W145" s="4">
        <f t="shared" ref="W145" si="176">IF(I145=0,1,I145)</f>
        <v>98000</v>
      </c>
      <c r="X145" s="4">
        <f t="shared" ref="X145" si="177">IF(J145=0,1,J145)</f>
        <v>652000</v>
      </c>
      <c r="Y145" s="4">
        <f t="shared" ref="Y145" si="178">IF(K145=0,1,K145)</f>
        <v>1</v>
      </c>
      <c r="Z145" s="4">
        <f t="shared" ref="Z145" si="179">IF(L145=0,1,L145)</f>
        <v>1</v>
      </c>
      <c r="AA145" s="4">
        <f t="shared" ref="AA145" si="180">IF(M145=0,1,M145)</f>
        <v>316000</v>
      </c>
      <c r="AD145" s="38" t="s">
        <v>98</v>
      </c>
      <c r="AE145" s="4">
        <f>Q145</f>
        <v>45365000</v>
      </c>
      <c r="AF145" s="4">
        <f t="shared" ref="AF145" si="181">R145</f>
        <v>54000</v>
      </c>
      <c r="AG145" s="4">
        <f t="shared" ref="AG145" si="182">S145</f>
        <v>65619000</v>
      </c>
      <c r="AH145" s="4">
        <f t="shared" ref="AH145" si="183">T145</f>
        <v>17441000</v>
      </c>
      <c r="AI145" s="4">
        <f t="shared" ref="AI145:AL146" si="184">V145</f>
        <v>1349000</v>
      </c>
      <c r="AJ145" s="4">
        <f t="shared" si="184"/>
        <v>98000</v>
      </c>
      <c r="AK145" s="4">
        <f t="shared" si="184"/>
        <v>652000</v>
      </c>
      <c r="AL145" s="4">
        <f t="shared" si="184"/>
        <v>1</v>
      </c>
      <c r="AM145" s="4">
        <f>AA145</f>
        <v>316000</v>
      </c>
    </row>
    <row r="146" spans="2:39" x14ac:dyDescent="0.3">
      <c r="B146" s="2">
        <v>1983</v>
      </c>
      <c r="C146" s="4">
        <f>ROUND(E30*1000,-3)</f>
        <v>0</v>
      </c>
      <c r="D146" s="4">
        <f t="shared" ref="D146:E146" si="185">ROUND(F30*1000,-3)</f>
        <v>0</v>
      </c>
      <c r="E146" s="4">
        <f t="shared" si="185"/>
        <v>0</v>
      </c>
      <c r="F146" s="4">
        <f>ROUND(SUM(H30:L30)*1000,-3)</f>
        <v>0</v>
      </c>
      <c r="G146" s="4">
        <f>ROUND(M30*1000,-3)</f>
        <v>0</v>
      </c>
      <c r="H146" s="4">
        <f t="shared" ref="H146:N146" si="186">ROUND(N30*1000,-3)</f>
        <v>0</v>
      </c>
      <c r="I146" s="4">
        <f t="shared" si="186"/>
        <v>0</v>
      </c>
      <c r="J146" s="4">
        <f t="shared" si="186"/>
        <v>0</v>
      </c>
      <c r="K146" s="4">
        <f t="shared" si="186"/>
        <v>0</v>
      </c>
      <c r="L146" s="4">
        <f t="shared" si="186"/>
        <v>0</v>
      </c>
      <c r="M146" s="4">
        <f t="shared" si="186"/>
        <v>0</v>
      </c>
      <c r="N146" s="4">
        <f t="shared" si="186"/>
        <v>0</v>
      </c>
      <c r="P146" s="2">
        <v>1983</v>
      </c>
      <c r="Q146" s="4">
        <f>IF(C146=0,1,C146)</f>
        <v>1</v>
      </c>
      <c r="R146" s="4">
        <f t="shared" ref="R146:R147" si="187">IF(D146=0,1,D146)</f>
        <v>1</v>
      </c>
      <c r="S146" s="4">
        <f t="shared" ref="S146:S147" si="188">IF(E146=0,1,E146)</f>
        <v>1</v>
      </c>
      <c r="T146" s="4">
        <f t="shared" ref="T146:T147" si="189">IF(F146=0,1,F146)</f>
        <v>1</v>
      </c>
      <c r="U146" s="4">
        <f t="shared" ref="U146:U147" si="190">IF(G146=0,1,G146)</f>
        <v>1</v>
      </c>
      <c r="V146" s="4">
        <f t="shared" ref="V146:V147" si="191">IF(H146=0,1,H146)</f>
        <v>1</v>
      </c>
      <c r="W146" s="4">
        <f t="shared" ref="W146:W147" si="192">IF(I146=0,1,I146)</f>
        <v>1</v>
      </c>
      <c r="X146" s="4">
        <f t="shared" ref="X146:X147" si="193">IF(J146=0,1,J146)</f>
        <v>1</v>
      </c>
      <c r="Y146" s="4">
        <f t="shared" ref="Y146:Y147" si="194">IF(K146=0,1,K146)</f>
        <v>1</v>
      </c>
      <c r="Z146" s="4">
        <f t="shared" ref="Z146:Z147" si="195">IF(L146=0,1,L146)</f>
        <v>1</v>
      </c>
      <c r="AA146" s="4">
        <f t="shared" ref="AA146:AA147" si="196">IF(M146=0,1,M146)</f>
        <v>1</v>
      </c>
      <c r="AD146" s="2">
        <v>1983</v>
      </c>
      <c r="AE146" s="4">
        <f>Q146</f>
        <v>1</v>
      </c>
      <c r="AF146" s="4">
        <f t="shared" ref="AF146:AF147" si="197">R146</f>
        <v>1</v>
      </c>
      <c r="AG146" s="4">
        <f t="shared" ref="AG146:AG147" si="198">S146</f>
        <v>1</v>
      </c>
      <c r="AH146" s="4">
        <f t="shared" ref="AH146:AH147" si="199">T146</f>
        <v>1</v>
      </c>
      <c r="AI146" s="4">
        <f t="shared" si="184"/>
        <v>1</v>
      </c>
      <c r="AJ146" s="4">
        <f t="shared" si="184"/>
        <v>1</v>
      </c>
      <c r="AK146" s="4">
        <f t="shared" si="184"/>
        <v>1</v>
      </c>
      <c r="AL146" s="4">
        <f t="shared" si="184"/>
        <v>1</v>
      </c>
      <c r="AM146" s="4">
        <f>AA146</f>
        <v>1</v>
      </c>
    </row>
    <row r="147" spans="2:39" x14ac:dyDescent="0.3">
      <c r="B147" s="2">
        <v>2012</v>
      </c>
      <c r="C147" s="4">
        <f>ROUND(E47*1000,-3)</f>
        <v>0</v>
      </c>
      <c r="D147" s="4">
        <f t="shared" ref="D147:E147" si="200">ROUND(F47*1000,-3)</f>
        <v>0</v>
      </c>
      <c r="E147" s="4">
        <f t="shared" si="200"/>
        <v>0</v>
      </c>
      <c r="F147" s="4">
        <f>ROUND(SUM(H47:L47)*1000,-3)</f>
        <v>26000</v>
      </c>
      <c r="G147" s="4">
        <f>ROUND(M47*1000,-3)</f>
        <v>0</v>
      </c>
      <c r="H147" s="4">
        <f t="shared" ref="H147:N147" si="201">ROUND(N47*1000,-3)</f>
        <v>0</v>
      </c>
      <c r="I147" s="4">
        <f t="shared" si="201"/>
        <v>0</v>
      </c>
      <c r="J147" s="4">
        <f t="shared" si="201"/>
        <v>11000</v>
      </c>
      <c r="K147" s="4">
        <f t="shared" si="201"/>
        <v>0</v>
      </c>
      <c r="L147" s="4">
        <f t="shared" si="201"/>
        <v>0</v>
      </c>
      <c r="M147" s="4">
        <f t="shared" si="201"/>
        <v>45000</v>
      </c>
      <c r="N147" s="4">
        <f t="shared" si="201"/>
        <v>0</v>
      </c>
      <c r="P147" s="2">
        <v>2012</v>
      </c>
      <c r="Q147" s="4">
        <f>IF(C147=0,1,C147)</f>
        <v>1</v>
      </c>
      <c r="R147" s="4">
        <f t="shared" si="187"/>
        <v>1</v>
      </c>
      <c r="S147" s="4">
        <f t="shared" si="188"/>
        <v>1</v>
      </c>
      <c r="T147" s="4">
        <f t="shared" si="189"/>
        <v>26000</v>
      </c>
      <c r="U147" s="4">
        <f t="shared" si="190"/>
        <v>1</v>
      </c>
      <c r="V147" s="4">
        <f t="shared" si="191"/>
        <v>1</v>
      </c>
      <c r="W147" s="4">
        <f t="shared" si="192"/>
        <v>1</v>
      </c>
      <c r="X147" s="4">
        <f t="shared" si="193"/>
        <v>11000</v>
      </c>
      <c r="Y147" s="4">
        <f t="shared" si="194"/>
        <v>1</v>
      </c>
      <c r="Z147" s="4">
        <f t="shared" si="195"/>
        <v>1</v>
      </c>
      <c r="AA147" s="4">
        <f t="shared" si="196"/>
        <v>45000</v>
      </c>
      <c r="AD147" s="2">
        <v>2012</v>
      </c>
      <c r="AE147" s="4">
        <f>Q147</f>
        <v>1</v>
      </c>
      <c r="AF147" s="4">
        <f t="shared" si="197"/>
        <v>1</v>
      </c>
      <c r="AG147" s="4">
        <f t="shared" si="198"/>
        <v>1</v>
      </c>
      <c r="AH147" s="4">
        <f t="shared" si="199"/>
        <v>26000</v>
      </c>
      <c r="AI147" s="4">
        <f t="shared" ref="AI147" si="202">V147</f>
        <v>1</v>
      </c>
      <c r="AJ147" s="4">
        <f t="shared" ref="AJ147" si="203">W147</f>
        <v>1</v>
      </c>
      <c r="AK147" s="4">
        <f t="shared" ref="AK147" si="204">X147</f>
        <v>11000</v>
      </c>
      <c r="AL147" s="4">
        <f t="shared" ref="AL147" si="205">Y147</f>
        <v>1</v>
      </c>
      <c r="AM147" s="4">
        <f t="shared" ref="AM147" si="206">AA147</f>
        <v>45000</v>
      </c>
    </row>
    <row r="148" spans="2:39" x14ac:dyDescent="0.3">
      <c r="B148" s="2" t="s">
        <v>100</v>
      </c>
      <c r="C148" s="5">
        <f>IF(C146=C145,0, IF(C145=0,"U", ((C146-C145)/C145)))</f>
        <v>-1</v>
      </c>
      <c r="D148" s="5">
        <f t="shared" ref="D148:N149" si="207">IF(D146=D145,0, IF(D145=0,"U", ((D146-D145)/D145)))</f>
        <v>-1</v>
      </c>
      <c r="E148" s="5">
        <f t="shared" si="207"/>
        <v>-1</v>
      </c>
      <c r="F148" s="5">
        <f t="shared" si="207"/>
        <v>-1</v>
      </c>
      <c r="G148" s="5">
        <f t="shared" si="207"/>
        <v>0</v>
      </c>
      <c r="H148" s="5">
        <f t="shared" si="207"/>
        <v>-1</v>
      </c>
      <c r="I148" s="5">
        <f t="shared" si="207"/>
        <v>-1</v>
      </c>
      <c r="J148" s="5">
        <f t="shared" si="207"/>
        <v>-1</v>
      </c>
      <c r="K148" s="5">
        <f t="shared" si="207"/>
        <v>0</v>
      </c>
      <c r="L148" s="5">
        <f t="shared" si="207"/>
        <v>0</v>
      </c>
      <c r="M148" s="5">
        <f t="shared" si="207"/>
        <v>-1</v>
      </c>
      <c r="N148" s="5">
        <f t="shared" si="207"/>
        <v>-1</v>
      </c>
      <c r="P148" s="43"/>
      <c r="Q148" s="44"/>
      <c r="R148" s="44"/>
      <c r="S148" s="44"/>
      <c r="T148" s="44"/>
      <c r="U148" s="44"/>
      <c r="V148" s="44"/>
      <c r="W148" s="44"/>
      <c r="X148" s="44"/>
      <c r="Y148" s="44"/>
      <c r="Z148" s="44"/>
      <c r="AA148" s="44"/>
      <c r="AD148" s="43"/>
      <c r="AE148" s="44"/>
      <c r="AF148" s="44"/>
      <c r="AG148" s="44"/>
      <c r="AH148" s="44"/>
      <c r="AI148" s="44"/>
      <c r="AJ148" s="44"/>
      <c r="AK148" s="44"/>
      <c r="AL148" s="44"/>
      <c r="AM148" s="44"/>
    </row>
    <row r="149" spans="2:39" x14ac:dyDescent="0.3">
      <c r="B149" s="2" t="s">
        <v>120</v>
      </c>
      <c r="C149" s="5">
        <f>IF(C147=C146,0, IF(C146=0,"U", ((C147-C146)/C146)))</f>
        <v>0</v>
      </c>
      <c r="D149" s="5">
        <f t="shared" si="207"/>
        <v>0</v>
      </c>
      <c r="E149" s="5">
        <f t="shared" si="207"/>
        <v>0</v>
      </c>
      <c r="F149" s="5" t="str">
        <f t="shared" si="207"/>
        <v>U</v>
      </c>
      <c r="G149" s="5">
        <f t="shared" si="207"/>
        <v>0</v>
      </c>
      <c r="H149" s="5">
        <f t="shared" si="207"/>
        <v>0</v>
      </c>
      <c r="I149" s="5">
        <f t="shared" si="207"/>
        <v>0</v>
      </c>
      <c r="J149" s="5" t="str">
        <f t="shared" si="207"/>
        <v>U</v>
      </c>
      <c r="K149" s="5">
        <f t="shared" si="207"/>
        <v>0</v>
      </c>
      <c r="L149" s="5">
        <f t="shared" si="207"/>
        <v>0</v>
      </c>
      <c r="M149" s="5" t="str">
        <f t="shared" si="207"/>
        <v>U</v>
      </c>
      <c r="N149" s="5">
        <f t="shared" si="207"/>
        <v>0</v>
      </c>
    </row>
    <row r="150" spans="2:39" x14ac:dyDescent="0.3">
      <c r="B150" s="2" t="s">
        <v>121</v>
      </c>
      <c r="C150" s="5">
        <f>IF(C147=C145,0, IF(C145=0,"U", ((C147-C145)/C145)))</f>
        <v>-1</v>
      </c>
      <c r="D150" s="5">
        <f t="shared" ref="D150:N150" si="208">IF(D147=D145,0, IF(D145=0,"U", ((D147-D145)/D145)))</f>
        <v>-1</v>
      </c>
      <c r="E150" s="5">
        <f t="shared" si="208"/>
        <v>-1</v>
      </c>
      <c r="F150" s="5">
        <f t="shared" si="208"/>
        <v>-0.99850925979014959</v>
      </c>
      <c r="G150" s="5">
        <f t="shared" si="208"/>
        <v>0</v>
      </c>
      <c r="H150" s="5">
        <f t="shared" si="208"/>
        <v>-1</v>
      </c>
      <c r="I150" s="5">
        <f t="shared" si="208"/>
        <v>-1</v>
      </c>
      <c r="J150" s="5">
        <f t="shared" si="208"/>
        <v>-0.98312883435582821</v>
      </c>
      <c r="K150" s="5">
        <f t="shared" si="208"/>
        <v>0</v>
      </c>
      <c r="L150" s="5">
        <f t="shared" si="208"/>
        <v>0</v>
      </c>
      <c r="M150" s="5">
        <f t="shared" si="208"/>
        <v>-0.85759493670886078</v>
      </c>
      <c r="N150" s="5">
        <f t="shared" si="208"/>
        <v>-1</v>
      </c>
    </row>
    <row r="153" spans="2:39" x14ac:dyDescent="0.3">
      <c r="B153" s="70" t="s">
        <v>46</v>
      </c>
      <c r="C153" s="71"/>
      <c r="D153" s="71"/>
      <c r="E153" s="71"/>
      <c r="F153" s="71"/>
      <c r="G153" s="71"/>
      <c r="H153" s="71"/>
      <c r="I153" s="71"/>
      <c r="J153" s="71"/>
      <c r="K153" s="71"/>
      <c r="L153" s="71"/>
      <c r="M153" s="71"/>
      <c r="N153" s="72"/>
      <c r="P153" s="70" t="s">
        <v>46</v>
      </c>
      <c r="Q153" s="71"/>
      <c r="R153" s="71"/>
      <c r="S153" s="71"/>
      <c r="T153" s="71"/>
      <c r="U153" s="71"/>
      <c r="V153" s="71"/>
      <c r="W153" s="71"/>
      <c r="X153" s="71"/>
      <c r="Y153" s="71"/>
      <c r="Z153" s="71"/>
      <c r="AA153" s="71"/>
      <c r="AD153" s="70" t="s">
        <v>46</v>
      </c>
      <c r="AE153" s="71"/>
      <c r="AF153" s="71"/>
      <c r="AG153" s="71"/>
      <c r="AH153" s="71"/>
      <c r="AI153" s="71"/>
      <c r="AJ153" s="71"/>
      <c r="AK153" s="71"/>
      <c r="AL153" s="71"/>
      <c r="AM153" s="71"/>
    </row>
    <row r="154" spans="2:39" ht="51" x14ac:dyDescent="0.3">
      <c r="B154" s="11" t="s">
        <v>54</v>
      </c>
      <c r="C154" s="3" t="s">
        <v>19</v>
      </c>
      <c r="D154" s="11" t="s">
        <v>20</v>
      </c>
      <c r="E154" s="11" t="s">
        <v>21</v>
      </c>
      <c r="F154" s="3" t="s">
        <v>56</v>
      </c>
      <c r="G154" s="3" t="s">
        <v>27</v>
      </c>
      <c r="H154" s="3" t="s">
        <v>28</v>
      </c>
      <c r="I154" s="3" t="s">
        <v>29</v>
      </c>
      <c r="J154" s="3" t="s">
        <v>30</v>
      </c>
      <c r="K154" s="3" t="s">
        <v>31</v>
      </c>
      <c r="L154" s="3" t="s">
        <v>32</v>
      </c>
      <c r="M154" s="3" t="s">
        <v>33</v>
      </c>
      <c r="N154" s="3" t="s">
        <v>34</v>
      </c>
      <c r="P154" s="11" t="s">
        <v>54</v>
      </c>
      <c r="Q154" s="3" t="s">
        <v>19</v>
      </c>
      <c r="R154" s="11" t="s">
        <v>20</v>
      </c>
      <c r="S154" s="11" t="s">
        <v>21</v>
      </c>
      <c r="T154" s="3" t="s">
        <v>56</v>
      </c>
      <c r="U154" s="3" t="s">
        <v>27</v>
      </c>
      <c r="V154" s="3" t="s">
        <v>28</v>
      </c>
      <c r="W154" s="3" t="s">
        <v>29</v>
      </c>
      <c r="X154" s="3" t="s">
        <v>30</v>
      </c>
      <c r="Y154" s="3" t="s">
        <v>31</v>
      </c>
      <c r="Z154" s="3" t="s">
        <v>32</v>
      </c>
      <c r="AA154" s="3" t="s">
        <v>33</v>
      </c>
      <c r="AD154" s="11" t="s">
        <v>54</v>
      </c>
      <c r="AE154" s="3" t="s">
        <v>19</v>
      </c>
      <c r="AF154" s="11" t="s">
        <v>20</v>
      </c>
      <c r="AG154" s="11" t="s">
        <v>21</v>
      </c>
      <c r="AH154" s="3" t="s">
        <v>56</v>
      </c>
      <c r="AI154" s="3" t="s">
        <v>28</v>
      </c>
      <c r="AJ154" s="3" t="s">
        <v>29</v>
      </c>
      <c r="AK154" s="3" t="s">
        <v>30</v>
      </c>
      <c r="AL154" s="3" t="s">
        <v>31</v>
      </c>
      <c r="AM154" s="3" t="s">
        <v>33</v>
      </c>
    </row>
    <row r="155" spans="2:39" x14ac:dyDescent="0.3">
      <c r="B155" s="11"/>
      <c r="C155" s="69" t="s">
        <v>55</v>
      </c>
      <c r="D155" s="69"/>
      <c r="E155" s="69"/>
      <c r="F155" s="69"/>
      <c r="G155" s="69"/>
      <c r="H155" s="69"/>
      <c r="I155" s="69"/>
      <c r="J155" s="69"/>
      <c r="K155" s="69"/>
      <c r="L155" s="69"/>
      <c r="M155" s="69"/>
      <c r="N155" s="69"/>
      <c r="P155" s="11"/>
      <c r="Q155" s="69" t="s">
        <v>55</v>
      </c>
      <c r="R155" s="69"/>
      <c r="S155" s="69"/>
      <c r="T155" s="69"/>
      <c r="U155" s="69"/>
      <c r="V155" s="69"/>
      <c r="W155" s="69"/>
      <c r="X155" s="69"/>
      <c r="Y155" s="69"/>
      <c r="Z155" s="69"/>
      <c r="AA155" s="69"/>
      <c r="AD155" s="11"/>
      <c r="AE155" s="69" t="s">
        <v>55</v>
      </c>
      <c r="AF155" s="69"/>
      <c r="AG155" s="69"/>
      <c r="AH155" s="69"/>
      <c r="AI155" s="69"/>
      <c r="AJ155" s="69"/>
      <c r="AK155" s="69"/>
      <c r="AL155" s="69"/>
      <c r="AM155" s="69"/>
    </row>
    <row r="156" spans="2:39" x14ac:dyDescent="0.3">
      <c r="B156" s="38" t="s">
        <v>98</v>
      </c>
      <c r="C156" s="4">
        <f>ROUND(E14*1000,-3)</f>
        <v>20611000</v>
      </c>
      <c r="D156" s="4">
        <f>ROUND(F14*1000,-3)</f>
        <v>0</v>
      </c>
      <c r="E156" s="4">
        <f>ROUND(G14*1000,-3)</f>
        <v>13238000</v>
      </c>
      <c r="F156" s="4">
        <f>ROUND(SUM(H14:L14)*1000,-3)</f>
        <v>8352000</v>
      </c>
      <c r="G156" s="4">
        <f t="shared" ref="G156:N156" si="209">ROUND(M14*1000,-3)</f>
        <v>0</v>
      </c>
      <c r="H156" s="4">
        <f t="shared" si="209"/>
        <v>517000</v>
      </c>
      <c r="I156" s="4">
        <f t="shared" si="209"/>
        <v>13000</v>
      </c>
      <c r="J156" s="4">
        <f t="shared" si="209"/>
        <v>0</v>
      </c>
      <c r="K156" s="4">
        <f t="shared" si="209"/>
        <v>0</v>
      </c>
      <c r="L156" s="4">
        <f t="shared" si="209"/>
        <v>0</v>
      </c>
      <c r="M156" s="4">
        <f t="shared" si="209"/>
        <v>0</v>
      </c>
      <c r="N156" s="4">
        <f t="shared" si="209"/>
        <v>16336000</v>
      </c>
      <c r="P156" s="38" t="s">
        <v>98</v>
      </c>
      <c r="Q156" s="4">
        <f>IF(C156=0,1,C156)</f>
        <v>20611000</v>
      </c>
      <c r="R156" s="4">
        <f t="shared" ref="R156" si="210">IF(D156=0,1,D156)</f>
        <v>1</v>
      </c>
      <c r="S156" s="4">
        <f t="shared" ref="S156" si="211">IF(E156=0,1,E156)</f>
        <v>13238000</v>
      </c>
      <c r="T156" s="4">
        <f t="shared" ref="T156" si="212">IF(F156=0,1,F156)</f>
        <v>8352000</v>
      </c>
      <c r="U156" s="4">
        <f t="shared" ref="U156" si="213">IF(G156=0,1,G156)</f>
        <v>1</v>
      </c>
      <c r="V156" s="4">
        <f t="shared" ref="V156" si="214">IF(H156=0,1,H156)</f>
        <v>517000</v>
      </c>
      <c r="W156" s="4">
        <f t="shared" ref="W156" si="215">IF(I156=0,1,I156)</f>
        <v>13000</v>
      </c>
      <c r="X156" s="4">
        <f t="shared" ref="X156" si="216">IF(J156=0,1,J156)</f>
        <v>1</v>
      </c>
      <c r="Y156" s="4">
        <f t="shared" ref="Y156" si="217">IF(K156=0,1,K156)</f>
        <v>1</v>
      </c>
      <c r="Z156" s="4">
        <f t="shared" ref="Z156" si="218">IF(L156=0,1,L156)</f>
        <v>1</v>
      </c>
      <c r="AA156" s="4">
        <f t="shared" ref="AA156" si="219">IF(M156=0,1,M156)</f>
        <v>1</v>
      </c>
      <c r="AD156" s="38" t="s">
        <v>98</v>
      </c>
      <c r="AE156" s="4">
        <f>Q156</f>
        <v>20611000</v>
      </c>
      <c r="AF156" s="4">
        <f t="shared" ref="AF156" si="220">R156</f>
        <v>1</v>
      </c>
      <c r="AG156" s="4">
        <f t="shared" ref="AG156" si="221">S156</f>
        <v>13238000</v>
      </c>
      <c r="AH156" s="4">
        <f t="shared" ref="AH156" si="222">T156</f>
        <v>8352000</v>
      </c>
      <c r="AI156" s="4">
        <f t="shared" ref="AI156:AL156" si="223">V156</f>
        <v>517000</v>
      </c>
      <c r="AJ156" s="4">
        <f t="shared" si="223"/>
        <v>13000</v>
      </c>
      <c r="AK156" s="4">
        <f t="shared" si="223"/>
        <v>1</v>
      </c>
      <c r="AL156" s="4">
        <f t="shared" si="223"/>
        <v>1</v>
      </c>
      <c r="AM156" s="4">
        <f>AA156</f>
        <v>1</v>
      </c>
    </row>
    <row r="157" spans="2:39" x14ac:dyDescent="0.3">
      <c r="B157" s="2">
        <v>1983</v>
      </c>
      <c r="C157" s="4">
        <f>ROUND(E31*1000,-3)</f>
        <v>9363000</v>
      </c>
      <c r="D157" s="4">
        <f>ROUND(F31*1000,-3)</f>
        <v>2000</v>
      </c>
      <c r="E157" s="4">
        <f>ROUND(G31*1000,-3)</f>
        <v>19665000</v>
      </c>
      <c r="F157" s="4">
        <f>ROUND(SUM(H31:L31)*1000,-3)</f>
        <v>9021000</v>
      </c>
      <c r="G157" s="4">
        <f t="shared" ref="G157:N157" si="224">ROUND(M31*1000,-3)</f>
        <v>0</v>
      </c>
      <c r="H157" s="4">
        <f t="shared" si="224"/>
        <v>4538000</v>
      </c>
      <c r="I157" s="4">
        <f t="shared" si="224"/>
        <v>0</v>
      </c>
      <c r="J157" s="4">
        <f t="shared" si="224"/>
        <v>0</v>
      </c>
      <c r="K157" s="4">
        <f t="shared" si="224"/>
        <v>0</v>
      </c>
      <c r="L157" s="4">
        <f t="shared" si="224"/>
        <v>0</v>
      </c>
      <c r="M157" s="4">
        <f t="shared" si="224"/>
        <v>0</v>
      </c>
      <c r="N157" s="4">
        <f t="shared" si="224"/>
        <v>16797000</v>
      </c>
      <c r="P157" s="2">
        <v>1983</v>
      </c>
      <c r="Q157" s="4">
        <f>IF(C157=0,1,C157)</f>
        <v>9363000</v>
      </c>
      <c r="R157" s="4">
        <f t="shared" ref="R157:AA158" si="225">IF(D157=0,1,D157)</f>
        <v>2000</v>
      </c>
      <c r="S157" s="4">
        <f t="shared" si="225"/>
        <v>19665000</v>
      </c>
      <c r="T157" s="4">
        <f t="shared" si="225"/>
        <v>9021000</v>
      </c>
      <c r="U157" s="4">
        <f t="shared" si="225"/>
        <v>1</v>
      </c>
      <c r="V157" s="4">
        <f t="shared" si="225"/>
        <v>4538000</v>
      </c>
      <c r="W157" s="4">
        <f t="shared" si="225"/>
        <v>1</v>
      </c>
      <c r="X157" s="4">
        <f t="shared" si="225"/>
        <v>1</v>
      </c>
      <c r="Y157" s="4">
        <f t="shared" si="225"/>
        <v>1</v>
      </c>
      <c r="Z157" s="4">
        <f t="shared" si="225"/>
        <v>1</v>
      </c>
      <c r="AA157" s="4">
        <f t="shared" si="225"/>
        <v>1</v>
      </c>
      <c r="AD157" s="2">
        <v>1983</v>
      </c>
      <c r="AE157" s="4">
        <f>Q157</f>
        <v>9363000</v>
      </c>
      <c r="AF157" s="4">
        <f t="shared" ref="AF157:AH158" si="226">R157</f>
        <v>2000</v>
      </c>
      <c r="AG157" s="4">
        <f t="shared" si="226"/>
        <v>19665000</v>
      </c>
      <c r="AH157" s="4">
        <f t="shared" si="226"/>
        <v>9021000</v>
      </c>
      <c r="AI157" s="4">
        <f t="shared" ref="AI157:AL158" si="227">V157</f>
        <v>4538000</v>
      </c>
      <c r="AJ157" s="4">
        <f t="shared" si="227"/>
        <v>1</v>
      </c>
      <c r="AK157" s="4">
        <f t="shared" si="227"/>
        <v>1</v>
      </c>
      <c r="AL157" s="4">
        <f t="shared" si="227"/>
        <v>1</v>
      </c>
      <c r="AM157" s="4">
        <f>AA157</f>
        <v>1</v>
      </c>
    </row>
    <row r="158" spans="2:39" x14ac:dyDescent="0.3">
      <c r="B158" s="2">
        <v>2012</v>
      </c>
      <c r="C158" s="4">
        <f>ROUND(E48*1000,-3)</f>
        <v>9144000</v>
      </c>
      <c r="D158" s="4">
        <f>ROUND(F48*1000,-3)</f>
        <v>0</v>
      </c>
      <c r="E158" s="4">
        <f>ROUND(G48*1000,-3)</f>
        <v>0</v>
      </c>
      <c r="F158" s="4">
        <f>ROUND(SUM(H48:L48)*1000,-3)</f>
        <v>16890000</v>
      </c>
      <c r="G158" s="4">
        <f t="shared" ref="G158:N158" si="228">ROUND(M48*1000,-3)</f>
        <v>0</v>
      </c>
      <c r="H158" s="4">
        <f t="shared" si="228"/>
        <v>16426000</v>
      </c>
      <c r="I158" s="4">
        <f t="shared" si="228"/>
        <v>0</v>
      </c>
      <c r="J158" s="4">
        <f t="shared" si="228"/>
        <v>1691000</v>
      </c>
      <c r="K158" s="4">
        <f>ROUND(Q48*1000,-3)</f>
        <v>0</v>
      </c>
      <c r="L158" s="4">
        <f t="shared" si="228"/>
        <v>0</v>
      </c>
      <c r="M158" s="4">
        <f t="shared" si="228"/>
        <v>0</v>
      </c>
      <c r="N158" s="4">
        <f t="shared" si="228"/>
        <v>15017000</v>
      </c>
      <c r="P158" s="2">
        <v>2012</v>
      </c>
      <c r="Q158" s="4">
        <f>IF(C158=0,1,C158)</f>
        <v>9144000</v>
      </c>
      <c r="R158" s="4">
        <f t="shared" si="225"/>
        <v>1</v>
      </c>
      <c r="S158" s="4">
        <f t="shared" si="225"/>
        <v>1</v>
      </c>
      <c r="T158" s="4">
        <f t="shared" si="225"/>
        <v>16890000</v>
      </c>
      <c r="U158" s="4">
        <f t="shared" si="225"/>
        <v>1</v>
      </c>
      <c r="V158" s="4">
        <f t="shared" si="225"/>
        <v>16426000</v>
      </c>
      <c r="W158" s="4">
        <f t="shared" si="225"/>
        <v>1</v>
      </c>
      <c r="X158" s="4">
        <f t="shared" si="225"/>
        <v>1691000</v>
      </c>
      <c r="Y158" s="4">
        <f t="shared" si="225"/>
        <v>1</v>
      </c>
      <c r="Z158" s="4">
        <f t="shared" si="225"/>
        <v>1</v>
      </c>
      <c r="AA158" s="4">
        <f t="shared" si="225"/>
        <v>1</v>
      </c>
      <c r="AD158" s="2">
        <v>2012</v>
      </c>
      <c r="AE158" s="4">
        <f>Q158</f>
        <v>9144000</v>
      </c>
      <c r="AF158" s="4">
        <f t="shared" si="226"/>
        <v>1</v>
      </c>
      <c r="AG158" s="4">
        <f t="shared" si="226"/>
        <v>1</v>
      </c>
      <c r="AH158" s="4">
        <f t="shared" si="226"/>
        <v>16890000</v>
      </c>
      <c r="AI158" s="4">
        <f t="shared" si="227"/>
        <v>16426000</v>
      </c>
      <c r="AJ158" s="4">
        <f t="shared" si="227"/>
        <v>1</v>
      </c>
      <c r="AK158" s="4">
        <f t="shared" si="227"/>
        <v>1691000</v>
      </c>
      <c r="AL158" s="4">
        <f t="shared" si="227"/>
        <v>1</v>
      </c>
      <c r="AM158" s="4">
        <f>AA158</f>
        <v>1</v>
      </c>
    </row>
    <row r="159" spans="2:39" x14ac:dyDescent="0.3">
      <c r="B159" s="2" t="s">
        <v>100</v>
      </c>
      <c r="C159" s="5">
        <f t="shared" ref="C159:N159" si="229">IF(C157=C156,0, IF(C156=0,"U", ((C157-C156)/C156)))</f>
        <v>-0.5457280093154141</v>
      </c>
      <c r="D159" s="5" t="str">
        <f t="shared" si="229"/>
        <v>U</v>
      </c>
      <c r="E159" s="5">
        <f t="shared" si="229"/>
        <v>0.48549629853452181</v>
      </c>
      <c r="F159" s="5">
        <f t="shared" si="229"/>
        <v>8.0100574712643674E-2</v>
      </c>
      <c r="G159" s="5">
        <f t="shared" si="229"/>
        <v>0</v>
      </c>
      <c r="H159" s="5">
        <f t="shared" si="229"/>
        <v>7.7775628626692459</v>
      </c>
      <c r="I159" s="5">
        <f t="shared" si="229"/>
        <v>-1</v>
      </c>
      <c r="J159" s="5">
        <f t="shared" si="229"/>
        <v>0</v>
      </c>
      <c r="K159" s="5">
        <f t="shared" si="229"/>
        <v>0</v>
      </c>
      <c r="L159" s="5">
        <f t="shared" si="229"/>
        <v>0</v>
      </c>
      <c r="M159" s="5">
        <f t="shared" si="229"/>
        <v>0</v>
      </c>
      <c r="N159" s="5">
        <f t="shared" si="229"/>
        <v>2.8219882468168464E-2</v>
      </c>
      <c r="P159" s="43"/>
      <c r="Q159" s="44"/>
      <c r="R159" s="44"/>
      <c r="S159" s="44"/>
      <c r="T159" s="44"/>
      <c r="U159" s="44"/>
      <c r="V159" s="44"/>
      <c r="W159" s="44"/>
      <c r="X159" s="44"/>
      <c r="Y159" s="44"/>
      <c r="Z159" s="44"/>
      <c r="AA159" s="44"/>
      <c r="AD159" s="43"/>
      <c r="AE159" s="44"/>
      <c r="AF159" s="44"/>
      <c r="AG159" s="44"/>
      <c r="AH159" s="44"/>
      <c r="AI159" s="44"/>
      <c r="AJ159" s="44"/>
      <c r="AK159" s="44"/>
      <c r="AL159" s="44"/>
      <c r="AM159" s="44"/>
    </row>
    <row r="160" spans="2:39" x14ac:dyDescent="0.3">
      <c r="B160" s="2" t="s">
        <v>120</v>
      </c>
      <c r="C160" s="5">
        <f t="shared" ref="C160:N160" si="230">IF(C158=C157,0, IF(C157=0,"U", ((C158-C157)/C157)))</f>
        <v>-2.3389939122076257E-2</v>
      </c>
      <c r="D160" s="5">
        <f t="shared" si="230"/>
        <v>-1</v>
      </c>
      <c r="E160" s="5">
        <f t="shared" si="230"/>
        <v>-1</v>
      </c>
      <c r="F160" s="5">
        <f t="shared" si="230"/>
        <v>0.87229797140006649</v>
      </c>
      <c r="G160" s="5">
        <f t="shared" si="230"/>
        <v>0</v>
      </c>
      <c r="H160" s="5">
        <f t="shared" si="230"/>
        <v>2.6196562362274132</v>
      </c>
      <c r="I160" s="5">
        <f t="shared" si="230"/>
        <v>0</v>
      </c>
      <c r="J160" s="5" t="str">
        <f t="shared" si="230"/>
        <v>U</v>
      </c>
      <c r="K160" s="5">
        <f t="shared" si="230"/>
        <v>0</v>
      </c>
      <c r="L160" s="5">
        <f t="shared" si="230"/>
        <v>0</v>
      </c>
      <c r="M160" s="5">
        <f t="shared" si="230"/>
        <v>0</v>
      </c>
      <c r="N160" s="5">
        <f t="shared" si="230"/>
        <v>-0.10597130439959516</v>
      </c>
    </row>
    <row r="161" spans="2:40" x14ac:dyDescent="0.3">
      <c r="B161" s="2" t="s">
        <v>121</v>
      </c>
      <c r="C161" s="5">
        <f>IF(C158=C156,0, IF(C156=0,"U", ((C158-C156)/C156)))</f>
        <v>-0.55635340352239093</v>
      </c>
      <c r="D161" s="5">
        <f t="shared" ref="D161:N161" si="231">IF(D158=D156,0, IF(D156=0,"U", ((D158-D156)/D156)))</f>
        <v>0</v>
      </c>
      <c r="E161" s="5">
        <f t="shared" si="231"/>
        <v>-1</v>
      </c>
      <c r="F161" s="5">
        <f t="shared" si="231"/>
        <v>1.0222701149425288</v>
      </c>
      <c r="G161" s="5">
        <f t="shared" si="231"/>
        <v>0</v>
      </c>
      <c r="H161" s="5">
        <f t="shared" si="231"/>
        <v>30.771760154738878</v>
      </c>
      <c r="I161" s="5">
        <f t="shared" si="231"/>
        <v>-1</v>
      </c>
      <c r="J161" s="5" t="str">
        <f t="shared" si="231"/>
        <v>U</v>
      </c>
      <c r="K161" s="5">
        <f t="shared" si="231"/>
        <v>0</v>
      </c>
      <c r="L161" s="5">
        <f t="shared" si="231"/>
        <v>0</v>
      </c>
      <c r="M161" s="5">
        <f t="shared" si="231"/>
        <v>0</v>
      </c>
      <c r="N161" s="5">
        <f t="shared" si="231"/>
        <v>-8.0741919686581787E-2</v>
      </c>
    </row>
    <row r="164" spans="2:40" x14ac:dyDescent="0.3">
      <c r="B164" s="70" t="s">
        <v>47</v>
      </c>
      <c r="C164" s="71"/>
      <c r="D164" s="71"/>
      <c r="E164" s="71"/>
      <c r="F164" s="71"/>
      <c r="G164" s="71"/>
      <c r="H164" s="71"/>
      <c r="I164" s="71"/>
      <c r="J164" s="71"/>
      <c r="K164" s="71"/>
      <c r="L164" s="71"/>
      <c r="M164" s="71"/>
      <c r="N164" s="72"/>
      <c r="P164" s="70" t="s">
        <v>47</v>
      </c>
      <c r="Q164" s="71"/>
      <c r="R164" s="71"/>
      <c r="S164" s="71"/>
      <c r="T164" s="71"/>
      <c r="U164" s="71"/>
      <c r="V164" s="71"/>
      <c r="W164" s="71"/>
      <c r="X164" s="71"/>
      <c r="Y164" s="71"/>
      <c r="Z164" s="71"/>
      <c r="AA164" s="71"/>
      <c r="AD164" s="70" t="s">
        <v>47</v>
      </c>
      <c r="AE164" s="71"/>
      <c r="AF164" s="71"/>
      <c r="AG164" s="71"/>
      <c r="AH164" s="71"/>
      <c r="AI164" s="71"/>
      <c r="AJ164" s="71"/>
      <c r="AK164" s="71"/>
      <c r="AL164" s="71"/>
      <c r="AM164" s="71"/>
      <c r="AN164" s="45"/>
    </row>
    <row r="165" spans="2:40" ht="51" x14ac:dyDescent="0.3">
      <c r="B165" s="11" t="s">
        <v>54</v>
      </c>
      <c r="C165" s="3" t="s">
        <v>19</v>
      </c>
      <c r="D165" s="11" t="s">
        <v>20</v>
      </c>
      <c r="E165" s="11" t="s">
        <v>21</v>
      </c>
      <c r="F165" s="3" t="s">
        <v>56</v>
      </c>
      <c r="G165" s="3" t="s">
        <v>27</v>
      </c>
      <c r="H165" s="3" t="s">
        <v>28</v>
      </c>
      <c r="I165" s="3" t="s">
        <v>29</v>
      </c>
      <c r="J165" s="3" t="s">
        <v>30</v>
      </c>
      <c r="K165" s="3" t="s">
        <v>31</v>
      </c>
      <c r="L165" s="3" t="s">
        <v>32</v>
      </c>
      <c r="M165" s="3" t="s">
        <v>33</v>
      </c>
      <c r="N165" s="3" t="s">
        <v>34</v>
      </c>
      <c r="P165" s="11" t="s">
        <v>54</v>
      </c>
      <c r="Q165" s="3" t="s">
        <v>19</v>
      </c>
      <c r="R165" s="11" t="s">
        <v>20</v>
      </c>
      <c r="S165" s="11" t="s">
        <v>21</v>
      </c>
      <c r="T165" s="3" t="s">
        <v>56</v>
      </c>
      <c r="U165" s="3" t="s">
        <v>27</v>
      </c>
      <c r="V165" s="3" t="s">
        <v>28</v>
      </c>
      <c r="W165" s="3" t="s">
        <v>29</v>
      </c>
      <c r="X165" s="3" t="s">
        <v>30</v>
      </c>
      <c r="Y165" s="3" t="s">
        <v>31</v>
      </c>
      <c r="Z165" s="3" t="s">
        <v>32</v>
      </c>
      <c r="AA165" s="3" t="s">
        <v>33</v>
      </c>
      <c r="AD165" s="11" t="s">
        <v>54</v>
      </c>
      <c r="AE165" s="3" t="s">
        <v>19</v>
      </c>
      <c r="AF165" s="11" t="s">
        <v>20</v>
      </c>
      <c r="AG165" s="11" t="s">
        <v>21</v>
      </c>
      <c r="AH165" s="3" t="s">
        <v>56</v>
      </c>
      <c r="AI165" s="3" t="s">
        <v>28</v>
      </c>
      <c r="AJ165" s="3" t="s">
        <v>29</v>
      </c>
      <c r="AK165" s="3" t="s">
        <v>30</v>
      </c>
      <c r="AL165" s="3" t="s">
        <v>31</v>
      </c>
      <c r="AM165" s="3" t="s">
        <v>33</v>
      </c>
    </row>
    <row r="166" spans="2:40" x14ac:dyDescent="0.3">
      <c r="B166" s="11"/>
      <c r="C166" s="69" t="s">
        <v>55</v>
      </c>
      <c r="D166" s="69"/>
      <c r="E166" s="69"/>
      <c r="F166" s="69"/>
      <c r="G166" s="69"/>
      <c r="H166" s="69"/>
      <c r="I166" s="69"/>
      <c r="J166" s="69"/>
      <c r="K166" s="69"/>
      <c r="L166" s="69"/>
      <c r="M166" s="69"/>
      <c r="N166" s="69"/>
      <c r="P166" s="11"/>
      <c r="Q166" s="69" t="s">
        <v>55</v>
      </c>
      <c r="R166" s="69"/>
      <c r="S166" s="69"/>
      <c r="T166" s="69"/>
      <c r="U166" s="69"/>
      <c r="V166" s="69"/>
      <c r="W166" s="69"/>
      <c r="X166" s="69"/>
      <c r="Y166" s="69"/>
      <c r="Z166" s="69"/>
      <c r="AA166" s="69"/>
      <c r="AD166" s="11"/>
      <c r="AE166" s="69" t="s">
        <v>55</v>
      </c>
      <c r="AF166" s="69"/>
      <c r="AG166" s="69"/>
      <c r="AH166" s="69"/>
      <c r="AI166" s="69"/>
      <c r="AJ166" s="69"/>
      <c r="AK166" s="69"/>
      <c r="AL166" s="69"/>
      <c r="AM166" s="69"/>
      <c r="AN166" s="69"/>
    </row>
    <row r="167" spans="2:40" x14ac:dyDescent="0.3">
      <c r="B167" s="38" t="s">
        <v>98</v>
      </c>
      <c r="C167" s="4">
        <f>ROUND(E15*1000,-3)</f>
        <v>5238000</v>
      </c>
      <c r="D167" s="4">
        <f>ROUND(F15*1000,-3)</f>
        <v>1451000</v>
      </c>
      <c r="E167" s="4">
        <f>ROUND(G15*1000,-3)</f>
        <v>3018000</v>
      </c>
      <c r="F167" s="4">
        <f>ROUND(SUM(H15:L15)*1000,-3)</f>
        <v>18794000</v>
      </c>
      <c r="G167" s="4">
        <f t="shared" ref="G167:N167" si="232">ROUND(M15*1000,-3)</f>
        <v>2811000</v>
      </c>
      <c r="H167" s="4">
        <f t="shared" si="232"/>
        <v>280000</v>
      </c>
      <c r="I167" s="4">
        <f t="shared" si="232"/>
        <v>0</v>
      </c>
      <c r="J167" s="4">
        <f t="shared" si="232"/>
        <v>0</v>
      </c>
      <c r="K167" s="4">
        <f t="shared" si="232"/>
        <v>276000</v>
      </c>
      <c r="L167" s="4">
        <f t="shared" si="232"/>
        <v>0</v>
      </c>
      <c r="M167" s="4">
        <f t="shared" si="232"/>
        <v>0</v>
      </c>
      <c r="N167" s="4">
        <f t="shared" si="232"/>
        <v>39988000</v>
      </c>
      <c r="P167" s="38" t="s">
        <v>98</v>
      </c>
      <c r="Q167" s="4">
        <f>IF(C167=0,1,C167)</f>
        <v>5238000</v>
      </c>
      <c r="R167" s="4">
        <f t="shared" ref="R167" si="233">IF(D167=0,1,D167)</f>
        <v>1451000</v>
      </c>
      <c r="S167" s="4">
        <f t="shared" ref="S167" si="234">IF(E167=0,1,E167)</f>
        <v>3018000</v>
      </c>
      <c r="T167" s="4">
        <f t="shared" ref="T167" si="235">IF(F167=0,1,F167)</f>
        <v>18794000</v>
      </c>
      <c r="U167" s="4">
        <f t="shared" ref="U167" si="236">IF(G167=0,1,G167)</f>
        <v>2811000</v>
      </c>
      <c r="V167" s="4">
        <f t="shared" ref="V167" si="237">IF(H167=0,1,H167)</f>
        <v>280000</v>
      </c>
      <c r="W167" s="4">
        <f t="shared" ref="W167" si="238">IF(I167=0,1,I167)</f>
        <v>1</v>
      </c>
      <c r="X167" s="4">
        <f t="shared" ref="X167" si="239">IF(J167=0,1,J167)</f>
        <v>1</v>
      </c>
      <c r="Y167" s="4">
        <f t="shared" ref="Y167" si="240">IF(K167=0,1,K167)</f>
        <v>276000</v>
      </c>
      <c r="Z167" s="4">
        <f t="shared" ref="Z167" si="241">IF(L167=0,1,L167)</f>
        <v>1</v>
      </c>
      <c r="AA167" s="4">
        <f t="shared" ref="AA167" si="242">IF(M167=0,1,M167)</f>
        <v>1</v>
      </c>
      <c r="AD167" s="38" t="s">
        <v>98</v>
      </c>
      <c r="AE167" s="4">
        <f>IF(Q167=0,1,Q167)</f>
        <v>5238000</v>
      </c>
      <c r="AF167" s="4">
        <f t="shared" ref="AF167" si="243">IF(R167=0,1,R167)</f>
        <v>1451000</v>
      </c>
      <c r="AG167" s="4">
        <f t="shared" ref="AG167" si="244">IF(S167=0,1,S167)</f>
        <v>3018000</v>
      </c>
      <c r="AH167" s="4">
        <f t="shared" ref="AH167" si="245">IF(T167=0,1,T167)</f>
        <v>18794000</v>
      </c>
      <c r="AI167" s="4">
        <f t="shared" ref="AI167" si="246">IF(V167=0,1,V167)</f>
        <v>280000</v>
      </c>
      <c r="AJ167" s="4">
        <f t="shared" ref="AJ167" si="247">IF(W167=0,1,W167)</f>
        <v>1</v>
      </c>
      <c r="AK167" s="4">
        <f t="shared" ref="AK167" si="248">IF(X167=0,1,X167)</f>
        <v>1</v>
      </c>
      <c r="AL167" s="4">
        <f t="shared" ref="AL167" si="249">IF(Y167=0,1,Y167)</f>
        <v>276000</v>
      </c>
      <c r="AM167" s="4">
        <f t="shared" ref="AM167" si="250">IF(AA167=0,1,AA167)</f>
        <v>1</v>
      </c>
      <c r="AN167" s="39"/>
    </row>
    <row r="168" spans="2:40" x14ac:dyDescent="0.3">
      <c r="B168" s="2">
        <v>1983</v>
      </c>
      <c r="C168" s="4">
        <f>ROUND(E32*1000,-3)</f>
        <v>3933000</v>
      </c>
      <c r="D168" s="4">
        <f>ROUND(F32*1000,-3)</f>
        <v>1615000</v>
      </c>
      <c r="E168" s="4">
        <f>ROUND(G32*1000,-3)</f>
        <v>934000</v>
      </c>
      <c r="F168" s="4">
        <f>ROUND(SUM(H32:L32)*1000,-3)</f>
        <v>20682000</v>
      </c>
      <c r="G168" s="4">
        <f t="shared" ref="G168:N168" si="251">ROUND(M32*1000,-3)</f>
        <v>2463000</v>
      </c>
      <c r="H168" s="4">
        <f t="shared" si="251"/>
        <v>674000</v>
      </c>
      <c r="I168" s="4">
        <f t="shared" si="251"/>
        <v>68000</v>
      </c>
      <c r="J168" s="4">
        <f t="shared" si="251"/>
        <v>636000</v>
      </c>
      <c r="K168" s="4">
        <f t="shared" si="251"/>
        <v>0</v>
      </c>
      <c r="L168" s="4">
        <f t="shared" si="251"/>
        <v>0</v>
      </c>
      <c r="M168" s="4">
        <f t="shared" si="251"/>
        <v>384000</v>
      </c>
      <c r="N168" s="4">
        <f t="shared" si="251"/>
        <v>40135000</v>
      </c>
      <c r="P168" s="2">
        <v>1983</v>
      </c>
      <c r="Q168" s="4">
        <f>IF(C168=0,1,C168)</f>
        <v>3933000</v>
      </c>
      <c r="R168" s="4">
        <f t="shared" ref="R168:AA169" si="252">IF(D168=0,1,D168)</f>
        <v>1615000</v>
      </c>
      <c r="S168" s="4">
        <f t="shared" si="252"/>
        <v>934000</v>
      </c>
      <c r="T168" s="4">
        <f t="shared" si="252"/>
        <v>20682000</v>
      </c>
      <c r="U168" s="4">
        <f t="shared" si="252"/>
        <v>2463000</v>
      </c>
      <c r="V168" s="4">
        <f t="shared" si="252"/>
        <v>674000</v>
      </c>
      <c r="W168" s="4">
        <f t="shared" si="252"/>
        <v>68000</v>
      </c>
      <c r="X168" s="4">
        <f t="shared" si="252"/>
        <v>636000</v>
      </c>
      <c r="Y168" s="4">
        <f t="shared" si="252"/>
        <v>1</v>
      </c>
      <c r="Z168" s="4">
        <f t="shared" si="252"/>
        <v>1</v>
      </c>
      <c r="AA168" s="4">
        <f t="shared" si="252"/>
        <v>384000</v>
      </c>
      <c r="AD168" s="2">
        <v>1983</v>
      </c>
      <c r="AE168" s="4">
        <f>IF(Q168=0,1,Q168)</f>
        <v>3933000</v>
      </c>
      <c r="AF168" s="4">
        <f t="shared" ref="AF168:AH169" si="253">IF(R168=0,1,R168)</f>
        <v>1615000</v>
      </c>
      <c r="AG168" s="4">
        <f t="shared" si="253"/>
        <v>934000</v>
      </c>
      <c r="AH168" s="4">
        <f t="shared" si="253"/>
        <v>20682000</v>
      </c>
      <c r="AI168" s="4">
        <f t="shared" ref="AI168:AL169" si="254">IF(V168=0,1,V168)</f>
        <v>674000</v>
      </c>
      <c r="AJ168" s="4">
        <f t="shared" si="254"/>
        <v>68000</v>
      </c>
      <c r="AK168" s="4">
        <f t="shared" si="254"/>
        <v>636000</v>
      </c>
      <c r="AL168" s="4">
        <f t="shared" si="254"/>
        <v>1</v>
      </c>
      <c r="AM168" s="4">
        <f>IF(AA168=0,1,AA168)</f>
        <v>384000</v>
      </c>
    </row>
    <row r="169" spans="2:40" x14ac:dyDescent="0.3">
      <c r="B169" s="2">
        <v>2012</v>
      </c>
      <c r="C169" s="4">
        <f>ROUND(E49*1000,-3)</f>
        <v>5021000</v>
      </c>
      <c r="D169" s="4">
        <f>ROUND(F49*1000,-3)</f>
        <v>1407000</v>
      </c>
      <c r="E169" s="4">
        <f>ROUND(G49*1000,-3)</f>
        <v>354000</v>
      </c>
      <c r="F169" s="4">
        <f>ROUND(SUM(H49:L49)*1000,-3)</f>
        <v>20717000</v>
      </c>
      <c r="G169" s="4">
        <f t="shared" ref="G169:N169" si="255">ROUND(M49*1000,-3)</f>
        <v>1618000</v>
      </c>
      <c r="H169" s="4">
        <f t="shared" si="255"/>
        <v>809000</v>
      </c>
      <c r="I169" s="4">
        <f t="shared" si="255"/>
        <v>186000</v>
      </c>
      <c r="J169" s="4">
        <f t="shared" si="255"/>
        <v>0</v>
      </c>
      <c r="K169" s="4">
        <f t="shared" si="255"/>
        <v>315000</v>
      </c>
      <c r="L169" s="4">
        <f t="shared" si="255"/>
        <v>0</v>
      </c>
      <c r="M169" s="4">
        <f t="shared" si="255"/>
        <v>277000</v>
      </c>
      <c r="N169" s="4">
        <f t="shared" si="255"/>
        <v>39824000</v>
      </c>
      <c r="P169" s="2">
        <v>2012</v>
      </c>
      <c r="Q169" s="4">
        <f>IF(C169=0,1,C169)</f>
        <v>5021000</v>
      </c>
      <c r="R169" s="4">
        <f t="shared" si="252"/>
        <v>1407000</v>
      </c>
      <c r="S169" s="4">
        <f t="shared" si="252"/>
        <v>354000</v>
      </c>
      <c r="T169" s="4">
        <f t="shared" si="252"/>
        <v>20717000</v>
      </c>
      <c r="U169" s="4">
        <f t="shared" si="252"/>
        <v>1618000</v>
      </c>
      <c r="V169" s="4">
        <f t="shared" si="252"/>
        <v>809000</v>
      </c>
      <c r="W169" s="4">
        <f t="shared" si="252"/>
        <v>186000</v>
      </c>
      <c r="X169" s="4">
        <f t="shared" si="252"/>
        <v>1</v>
      </c>
      <c r="Y169" s="4">
        <f t="shared" si="252"/>
        <v>315000</v>
      </c>
      <c r="Z169" s="4">
        <f t="shared" si="252"/>
        <v>1</v>
      </c>
      <c r="AA169" s="4">
        <f t="shared" si="252"/>
        <v>277000</v>
      </c>
      <c r="AD169" s="2">
        <v>2012</v>
      </c>
      <c r="AE169" s="4">
        <f>IF(Q169=0,1,Q169)</f>
        <v>5021000</v>
      </c>
      <c r="AF169" s="4">
        <f t="shared" si="253"/>
        <v>1407000</v>
      </c>
      <c r="AG169" s="4">
        <f t="shared" si="253"/>
        <v>354000</v>
      </c>
      <c r="AH169" s="4">
        <f t="shared" si="253"/>
        <v>20717000</v>
      </c>
      <c r="AI169" s="4">
        <f t="shared" si="254"/>
        <v>809000</v>
      </c>
      <c r="AJ169" s="4">
        <f t="shared" si="254"/>
        <v>186000</v>
      </c>
      <c r="AK169" s="4">
        <f t="shared" si="254"/>
        <v>1</v>
      </c>
      <c r="AL169" s="4">
        <f t="shared" si="254"/>
        <v>315000</v>
      </c>
      <c r="AM169" s="4">
        <f>IF(AA169=0,1,AA169)</f>
        <v>277000</v>
      </c>
    </row>
    <row r="170" spans="2:40" x14ac:dyDescent="0.3">
      <c r="B170" s="2" t="s">
        <v>100</v>
      </c>
      <c r="C170" s="5">
        <f t="shared" ref="C170:N170" si="256">IF(C168=C167,0, IF(C167=0,"U", ((C168-C167)/C167)))</f>
        <v>-0.24914089347079038</v>
      </c>
      <c r="D170" s="5">
        <f t="shared" si="256"/>
        <v>0.11302549965541006</v>
      </c>
      <c r="E170" s="5">
        <f t="shared" si="256"/>
        <v>-0.6905235255135852</v>
      </c>
      <c r="F170" s="5">
        <f t="shared" si="256"/>
        <v>0.10045759284878153</v>
      </c>
      <c r="G170" s="5">
        <f t="shared" si="256"/>
        <v>-0.12379935965848453</v>
      </c>
      <c r="H170" s="5">
        <f t="shared" si="256"/>
        <v>1.4071428571428573</v>
      </c>
      <c r="I170" s="5" t="str">
        <f t="shared" si="256"/>
        <v>U</v>
      </c>
      <c r="J170" s="5" t="str">
        <f t="shared" si="256"/>
        <v>U</v>
      </c>
      <c r="K170" s="5">
        <f t="shared" si="256"/>
        <v>-1</v>
      </c>
      <c r="L170" s="5">
        <f t="shared" si="256"/>
        <v>0</v>
      </c>
      <c r="M170" s="5" t="str">
        <f t="shared" si="256"/>
        <v>U</v>
      </c>
      <c r="N170" s="5">
        <f t="shared" si="256"/>
        <v>3.6761028308492549E-3</v>
      </c>
      <c r="P170" s="43"/>
      <c r="Q170" s="44"/>
      <c r="R170" s="44"/>
      <c r="S170" s="44"/>
      <c r="T170" s="44"/>
      <c r="U170" s="44"/>
      <c r="V170" s="44"/>
      <c r="W170" s="44"/>
      <c r="X170" s="44"/>
      <c r="Y170" s="44"/>
      <c r="Z170" s="44"/>
      <c r="AA170" s="44"/>
      <c r="AD170" s="43"/>
      <c r="AE170" s="44"/>
      <c r="AF170" s="44"/>
      <c r="AG170" s="44"/>
      <c r="AH170" s="44"/>
      <c r="AI170" s="44"/>
      <c r="AJ170" s="44"/>
      <c r="AK170" s="44"/>
      <c r="AL170" s="44"/>
      <c r="AM170" s="44"/>
    </row>
    <row r="171" spans="2:40" x14ac:dyDescent="0.3">
      <c r="B171" s="2" t="s">
        <v>120</v>
      </c>
      <c r="C171" s="5">
        <f t="shared" ref="C171:N171" si="257">IF(C169=C168,0, IF(C168=0,"U", ((C169-C168)/C168)))</f>
        <v>0.27663361301805239</v>
      </c>
      <c r="D171" s="5">
        <f t="shared" si="257"/>
        <v>-0.12879256965944272</v>
      </c>
      <c r="E171" s="5">
        <f t="shared" si="257"/>
        <v>-0.62098501070663814</v>
      </c>
      <c r="F171" s="5">
        <f t="shared" si="257"/>
        <v>1.6922928150082197E-3</v>
      </c>
      <c r="G171" s="5">
        <f t="shared" si="257"/>
        <v>-0.34307754770604953</v>
      </c>
      <c r="H171" s="5">
        <f t="shared" si="257"/>
        <v>0.20029673590504452</v>
      </c>
      <c r="I171" s="5">
        <f t="shared" si="257"/>
        <v>1.7352941176470589</v>
      </c>
      <c r="J171" s="5">
        <f t="shared" si="257"/>
        <v>-1</v>
      </c>
      <c r="K171" s="5" t="str">
        <f t="shared" si="257"/>
        <v>U</v>
      </c>
      <c r="L171" s="5">
        <f t="shared" si="257"/>
        <v>0</v>
      </c>
      <c r="M171" s="5">
        <f t="shared" si="257"/>
        <v>-0.27864583333333331</v>
      </c>
      <c r="N171" s="5">
        <f t="shared" si="257"/>
        <v>-7.7488476392176403E-3</v>
      </c>
    </row>
    <row r="172" spans="2:40" x14ac:dyDescent="0.3">
      <c r="B172" s="2" t="s">
        <v>121</v>
      </c>
      <c r="C172" s="5">
        <f>IF(C169=C167,0, IF(C167=0,"U", ((C169-C167)/C167)))</f>
        <v>-4.1428025964108439E-2</v>
      </c>
      <c r="D172" s="5">
        <f t="shared" ref="D172:N172" si="258">IF(D169=D167,0, IF(D167=0,"U", ((D169-D167)/D167)))</f>
        <v>-3.0323914541695383E-2</v>
      </c>
      <c r="E172" s="5">
        <f t="shared" si="258"/>
        <v>-0.88270377733598404</v>
      </c>
      <c r="F172" s="5">
        <f t="shared" si="258"/>
        <v>0.10231988932638075</v>
      </c>
      <c r="G172" s="5">
        <f t="shared" si="258"/>
        <v>-0.42440412664532196</v>
      </c>
      <c r="H172" s="5">
        <f t="shared" si="258"/>
        <v>1.8892857142857142</v>
      </c>
      <c r="I172" s="5" t="str">
        <f t="shared" si="258"/>
        <v>U</v>
      </c>
      <c r="J172" s="5">
        <f t="shared" si="258"/>
        <v>0</v>
      </c>
      <c r="K172" s="5">
        <f t="shared" si="258"/>
        <v>0.14130434782608695</v>
      </c>
      <c r="L172" s="5">
        <f t="shared" si="258"/>
        <v>0</v>
      </c>
      <c r="M172" s="5" t="str">
        <f t="shared" si="258"/>
        <v>U</v>
      </c>
      <c r="N172" s="5">
        <f t="shared" si="258"/>
        <v>-4.1012303691107333E-3</v>
      </c>
    </row>
    <row r="175" spans="2:40" x14ac:dyDescent="0.3">
      <c r="B175" s="70" t="s">
        <v>95</v>
      </c>
      <c r="C175" s="71"/>
      <c r="D175" s="71"/>
      <c r="E175" s="71"/>
      <c r="F175" s="71"/>
      <c r="G175" s="71"/>
      <c r="H175" s="71"/>
      <c r="I175" s="71"/>
      <c r="J175" s="71"/>
      <c r="K175" s="71"/>
      <c r="L175" s="71"/>
      <c r="M175" s="71"/>
      <c r="N175" s="72"/>
      <c r="P175" s="70" t="s">
        <v>47</v>
      </c>
      <c r="Q175" s="71"/>
      <c r="R175" s="71"/>
      <c r="S175" s="71"/>
      <c r="T175" s="71"/>
      <c r="U175" s="71"/>
      <c r="V175" s="71"/>
      <c r="W175" s="71"/>
      <c r="X175" s="71"/>
      <c r="Y175" s="71"/>
      <c r="Z175" s="71"/>
      <c r="AA175" s="71"/>
      <c r="AD175" s="70" t="s">
        <v>47</v>
      </c>
      <c r="AE175" s="71"/>
      <c r="AF175" s="71"/>
      <c r="AG175" s="71"/>
      <c r="AH175" s="71"/>
      <c r="AI175" s="71"/>
      <c r="AJ175" s="71"/>
      <c r="AK175" s="71"/>
      <c r="AL175" s="71"/>
      <c r="AM175" s="71"/>
      <c r="AN175" s="45"/>
    </row>
    <row r="176" spans="2:40" ht="51" x14ac:dyDescent="0.3">
      <c r="B176" s="38" t="s">
        <v>54</v>
      </c>
      <c r="C176" s="3" t="s">
        <v>19</v>
      </c>
      <c r="D176" s="38" t="s">
        <v>20</v>
      </c>
      <c r="E176" s="38" t="s">
        <v>21</v>
      </c>
      <c r="F176" s="3" t="s">
        <v>56</v>
      </c>
      <c r="G176" s="3" t="s">
        <v>27</v>
      </c>
      <c r="H176" s="3" t="s">
        <v>28</v>
      </c>
      <c r="I176" s="3" t="s">
        <v>29</v>
      </c>
      <c r="J176" s="3" t="s">
        <v>30</v>
      </c>
      <c r="K176" s="3" t="s">
        <v>31</v>
      </c>
      <c r="L176" s="3" t="s">
        <v>32</v>
      </c>
      <c r="M176" s="3" t="s">
        <v>33</v>
      </c>
      <c r="N176" s="3" t="s">
        <v>34</v>
      </c>
      <c r="P176" s="38" t="s">
        <v>54</v>
      </c>
      <c r="Q176" s="3" t="s">
        <v>19</v>
      </c>
      <c r="R176" s="38" t="s">
        <v>20</v>
      </c>
      <c r="S176" s="38" t="s">
        <v>21</v>
      </c>
      <c r="T176" s="3" t="s">
        <v>56</v>
      </c>
      <c r="U176" s="3" t="s">
        <v>27</v>
      </c>
      <c r="V176" s="3" t="s">
        <v>28</v>
      </c>
      <c r="W176" s="3" t="s">
        <v>29</v>
      </c>
      <c r="X176" s="3" t="s">
        <v>30</v>
      </c>
      <c r="Y176" s="3" t="s">
        <v>31</v>
      </c>
      <c r="Z176" s="3" t="s">
        <v>32</v>
      </c>
      <c r="AA176" s="3" t="s">
        <v>33</v>
      </c>
      <c r="AD176" s="38" t="s">
        <v>54</v>
      </c>
      <c r="AE176" s="3" t="s">
        <v>19</v>
      </c>
      <c r="AF176" s="38" t="s">
        <v>20</v>
      </c>
      <c r="AG176" s="38" t="s">
        <v>21</v>
      </c>
      <c r="AH176" s="3" t="s">
        <v>56</v>
      </c>
      <c r="AI176" s="3" t="s">
        <v>28</v>
      </c>
      <c r="AJ176" s="3" t="s">
        <v>29</v>
      </c>
      <c r="AK176" s="3" t="s">
        <v>30</v>
      </c>
      <c r="AL176" s="3" t="s">
        <v>31</v>
      </c>
      <c r="AM176" s="3" t="s">
        <v>33</v>
      </c>
    </row>
    <row r="177" spans="2:40" x14ac:dyDescent="0.3">
      <c r="B177" s="38"/>
      <c r="C177" s="69" t="s">
        <v>55</v>
      </c>
      <c r="D177" s="69"/>
      <c r="E177" s="69"/>
      <c r="F177" s="69"/>
      <c r="G177" s="69"/>
      <c r="H177" s="69"/>
      <c r="I177" s="69"/>
      <c r="J177" s="69"/>
      <c r="K177" s="69"/>
      <c r="L177" s="69"/>
      <c r="M177" s="69"/>
      <c r="N177" s="69"/>
      <c r="P177" s="38"/>
      <c r="Q177" s="69" t="s">
        <v>55</v>
      </c>
      <c r="R177" s="69"/>
      <c r="S177" s="69"/>
      <c r="T177" s="69"/>
      <c r="U177" s="69"/>
      <c r="V177" s="69"/>
      <c r="W177" s="69"/>
      <c r="X177" s="69"/>
      <c r="Y177" s="69"/>
      <c r="Z177" s="69"/>
      <c r="AA177" s="69"/>
      <c r="AD177" s="38"/>
      <c r="AE177" s="69" t="s">
        <v>55</v>
      </c>
      <c r="AF177" s="69"/>
      <c r="AG177" s="69"/>
      <c r="AH177" s="69"/>
      <c r="AI177" s="69"/>
      <c r="AJ177" s="69"/>
      <c r="AK177" s="69"/>
      <c r="AL177" s="69"/>
      <c r="AM177" s="69"/>
      <c r="AN177" s="69"/>
    </row>
    <row r="178" spans="2:40" x14ac:dyDescent="0.3">
      <c r="B178" s="38" t="s">
        <v>98</v>
      </c>
      <c r="C178" s="4">
        <f>ROUND(E16*1000,-3)</f>
        <v>11514000</v>
      </c>
      <c r="D178" s="4">
        <f t="shared" ref="D178:E178" si="259">ROUND(F16*1000,-3)</f>
        <v>2837000</v>
      </c>
      <c r="E178" s="4">
        <f t="shared" si="259"/>
        <v>6103000</v>
      </c>
      <c r="F178" s="4">
        <f>ROUND(SUM(H16:L16)*1000,-3)</f>
        <v>18886000</v>
      </c>
      <c r="G178" s="4">
        <f>ROUND(M16*1000,-3)</f>
        <v>0</v>
      </c>
      <c r="H178" s="4">
        <f t="shared" ref="H178:N178" si="260">ROUND(N16*1000,-3)</f>
        <v>421000</v>
      </c>
      <c r="I178" s="4">
        <f t="shared" si="260"/>
        <v>203000</v>
      </c>
      <c r="J178" s="4">
        <f t="shared" si="260"/>
        <v>368000</v>
      </c>
      <c r="K178" s="4">
        <f t="shared" si="260"/>
        <v>1485000</v>
      </c>
      <c r="L178" s="4">
        <f t="shared" si="260"/>
        <v>0</v>
      </c>
      <c r="M178" s="4">
        <f t="shared" si="260"/>
        <v>590000</v>
      </c>
      <c r="N178" s="4">
        <f t="shared" si="260"/>
        <v>193482000</v>
      </c>
      <c r="P178" s="38" t="s">
        <v>98</v>
      </c>
      <c r="Q178" s="4">
        <f>IF(C178=0,1,C178)</f>
        <v>11514000</v>
      </c>
      <c r="R178" s="4">
        <f t="shared" ref="R178" si="261">IF(D178=0,1,D178)</f>
        <v>2837000</v>
      </c>
      <c r="S178" s="4">
        <f t="shared" ref="S178" si="262">IF(E178=0,1,E178)</f>
        <v>6103000</v>
      </c>
      <c r="T178" s="4">
        <f t="shared" ref="T178" si="263">IF(F178=0,1,F178)</f>
        <v>18886000</v>
      </c>
      <c r="U178" s="4">
        <f t="shared" ref="U178" si="264">IF(G178=0,1,G178)</f>
        <v>1</v>
      </c>
      <c r="V178" s="4">
        <f t="shared" ref="V178" si="265">IF(H178=0,1,H178)</f>
        <v>421000</v>
      </c>
      <c r="W178" s="4">
        <f t="shared" ref="W178" si="266">IF(I178=0,1,I178)</f>
        <v>203000</v>
      </c>
      <c r="X178" s="4">
        <f t="shared" ref="X178" si="267">IF(J178=0,1,J178)</f>
        <v>368000</v>
      </c>
      <c r="Y178" s="4">
        <f t="shared" ref="Y178" si="268">IF(K178=0,1,K178)</f>
        <v>1485000</v>
      </c>
      <c r="Z178" s="4">
        <f t="shared" ref="Z178" si="269">IF(L178=0,1,L178)</f>
        <v>1</v>
      </c>
      <c r="AA178" s="4">
        <f t="shared" ref="AA178" si="270">IF(M178=0,1,M178)</f>
        <v>590000</v>
      </c>
      <c r="AD178" s="38" t="s">
        <v>98</v>
      </c>
      <c r="AE178" s="4">
        <f>IF(Q178=0,1,Q178)</f>
        <v>11514000</v>
      </c>
      <c r="AF178" s="4">
        <f t="shared" ref="AF178" si="271">IF(R178=0,1,R178)</f>
        <v>2837000</v>
      </c>
      <c r="AG178" s="4">
        <f t="shared" ref="AG178" si="272">IF(S178=0,1,S178)</f>
        <v>6103000</v>
      </c>
      <c r="AH178" s="4">
        <f t="shared" ref="AH178" si="273">IF(T178=0,1,T178)</f>
        <v>18886000</v>
      </c>
      <c r="AI178" s="4">
        <f t="shared" ref="AI178" si="274">IF(V178=0,1,V178)</f>
        <v>421000</v>
      </c>
      <c r="AJ178" s="4">
        <f t="shared" ref="AJ178" si="275">IF(W178=0,1,W178)</f>
        <v>203000</v>
      </c>
      <c r="AK178" s="4">
        <f t="shared" ref="AK178" si="276">IF(X178=0,1,X178)</f>
        <v>368000</v>
      </c>
      <c r="AL178" s="4">
        <f t="shared" ref="AL178" si="277">IF(Y178=0,1,Y178)</f>
        <v>1485000</v>
      </c>
      <c r="AM178" s="4">
        <f t="shared" ref="AM178" si="278">IF(AA178=0,1,AA178)</f>
        <v>590000</v>
      </c>
      <c r="AN178" s="39"/>
    </row>
    <row r="179" spans="2:40" x14ac:dyDescent="0.3">
      <c r="B179" s="2">
        <v>1983</v>
      </c>
      <c r="C179" s="4">
        <f>ROUND(E33*1000,-3)</f>
        <v>0</v>
      </c>
      <c r="D179" s="4">
        <f>ROUND(F33*1000,-3)</f>
        <v>0</v>
      </c>
      <c r="E179" s="4">
        <f>ROUND(E33*1000,-3)</f>
        <v>0</v>
      </c>
      <c r="F179" s="4">
        <f>ROUND(SUM(H33:L33)*1000,-3)</f>
        <v>0</v>
      </c>
      <c r="G179" s="4">
        <f t="shared" ref="G179:N179" si="279">ROUND(M33*1000,-3)</f>
        <v>0</v>
      </c>
      <c r="H179" s="4">
        <f t="shared" si="279"/>
        <v>0</v>
      </c>
      <c r="I179" s="4">
        <f t="shared" si="279"/>
        <v>0</v>
      </c>
      <c r="J179" s="4">
        <f t="shared" si="279"/>
        <v>0</v>
      </c>
      <c r="K179" s="4">
        <f t="shared" si="279"/>
        <v>0</v>
      </c>
      <c r="L179" s="4">
        <f t="shared" si="279"/>
        <v>0</v>
      </c>
      <c r="M179" s="4">
        <f t="shared" si="279"/>
        <v>0</v>
      </c>
      <c r="N179" s="4">
        <f t="shared" si="279"/>
        <v>0</v>
      </c>
      <c r="P179" s="2">
        <v>1983</v>
      </c>
      <c r="Q179" s="4">
        <f>IF(C179=0,1,C179)</f>
        <v>1</v>
      </c>
      <c r="R179" s="4">
        <f t="shared" ref="R179:AA179" si="280">IF(D179=0,1,D179)</f>
        <v>1</v>
      </c>
      <c r="S179" s="4">
        <f t="shared" si="280"/>
        <v>1</v>
      </c>
      <c r="T179" s="4">
        <f t="shared" si="280"/>
        <v>1</v>
      </c>
      <c r="U179" s="4">
        <f t="shared" si="280"/>
        <v>1</v>
      </c>
      <c r="V179" s="4">
        <f t="shared" si="280"/>
        <v>1</v>
      </c>
      <c r="W179" s="4">
        <f t="shared" si="280"/>
        <v>1</v>
      </c>
      <c r="X179" s="4">
        <f t="shared" si="280"/>
        <v>1</v>
      </c>
      <c r="Y179" s="4">
        <f t="shared" si="280"/>
        <v>1</v>
      </c>
      <c r="Z179" s="4">
        <f t="shared" si="280"/>
        <v>1</v>
      </c>
      <c r="AA179" s="4">
        <f t="shared" si="280"/>
        <v>1</v>
      </c>
      <c r="AD179" s="2">
        <v>1983</v>
      </c>
      <c r="AE179" s="4">
        <f>IF(Q179=0,1,Q179)</f>
        <v>1</v>
      </c>
      <c r="AF179" s="4">
        <f>IF(R179=0,1,R179)</f>
        <v>1</v>
      </c>
      <c r="AG179" s="4">
        <f>IF(S179=0,1,S179)</f>
        <v>1</v>
      </c>
      <c r="AH179" s="4">
        <f>IF(T179=0,1,T179)</f>
        <v>1</v>
      </c>
      <c r="AI179" s="4">
        <f>IF(V179=0,1,V179)</f>
        <v>1</v>
      </c>
      <c r="AJ179" s="4">
        <f>IF(W179=0,1,W179)</f>
        <v>1</v>
      </c>
      <c r="AK179" s="4">
        <f>IF(X179=0,1,X179)</f>
        <v>1</v>
      </c>
      <c r="AL179" s="4">
        <f>IF(Y179=0,1,Y179)</f>
        <v>1</v>
      </c>
      <c r="AM179" s="4">
        <f>IF(AA179=0,1,AA179)</f>
        <v>1</v>
      </c>
    </row>
    <row r="180" spans="2:40" x14ac:dyDescent="0.3">
      <c r="B180" s="2">
        <v>2012</v>
      </c>
      <c r="C180" s="4">
        <f>ROUND(E50*1000,-3)</f>
        <v>0</v>
      </c>
      <c r="D180" s="4">
        <f t="shared" ref="D180:E180" si="281">ROUND(F50*1000,-3)</f>
        <v>18000</v>
      </c>
      <c r="E180" s="4">
        <f t="shared" si="281"/>
        <v>0</v>
      </c>
      <c r="F180" s="4">
        <f>ROUND(SUM(H50:L50)*1000,-3)</f>
        <v>17000</v>
      </c>
      <c r="G180" s="4">
        <f>ROUND(M50*1000,-3)</f>
        <v>0</v>
      </c>
      <c r="H180" s="4">
        <f t="shared" ref="H180:N180" si="282">ROUND(N50*1000,-3)</f>
        <v>0</v>
      </c>
      <c r="I180" s="4">
        <f t="shared" si="282"/>
        <v>0</v>
      </c>
      <c r="J180" s="4">
        <f t="shared" si="282"/>
        <v>8000</v>
      </c>
      <c r="K180" s="4">
        <f t="shared" si="282"/>
        <v>0</v>
      </c>
      <c r="L180" s="4">
        <f t="shared" si="282"/>
        <v>0</v>
      </c>
      <c r="M180" s="4">
        <f t="shared" si="282"/>
        <v>19000</v>
      </c>
      <c r="N180" s="4">
        <f t="shared" si="282"/>
        <v>10000</v>
      </c>
      <c r="P180" s="2">
        <v>2012</v>
      </c>
      <c r="Q180" s="4">
        <f>IF(C180=0,1,C180)</f>
        <v>1</v>
      </c>
      <c r="R180" s="4">
        <f t="shared" ref="R180" si="283">IF(D180=0,1,D180)</f>
        <v>18000</v>
      </c>
      <c r="S180" s="4">
        <f t="shared" ref="S180" si="284">IF(E180=0,1,E180)</f>
        <v>1</v>
      </c>
      <c r="T180" s="4">
        <f t="shared" ref="T180" si="285">IF(F180=0,1,F180)</f>
        <v>17000</v>
      </c>
      <c r="U180" s="4">
        <f t="shared" ref="U180" si="286">IF(G180=0,1,G180)</f>
        <v>1</v>
      </c>
      <c r="V180" s="4">
        <f t="shared" ref="V180" si="287">IF(H180=0,1,H180)</f>
        <v>1</v>
      </c>
      <c r="W180" s="4">
        <f t="shared" ref="W180" si="288">IF(I180=0,1,I180)</f>
        <v>1</v>
      </c>
      <c r="X180" s="4">
        <f t="shared" ref="X180" si="289">IF(J180=0,1,J180)</f>
        <v>8000</v>
      </c>
      <c r="Y180" s="4">
        <f t="shared" ref="Y180" si="290">IF(K180=0,1,K180)</f>
        <v>1</v>
      </c>
      <c r="Z180" s="4">
        <f t="shared" ref="Z180" si="291">IF(L180=0,1,L180)</f>
        <v>1</v>
      </c>
      <c r="AA180" s="4">
        <f t="shared" ref="AA180" si="292">IF(M180=0,1,M180)</f>
        <v>19000</v>
      </c>
      <c r="AD180" s="2">
        <v>2012</v>
      </c>
      <c r="AE180" s="4">
        <f>IF(Q180=0,1,Q180)</f>
        <v>1</v>
      </c>
      <c r="AF180" s="4">
        <f t="shared" ref="AF180" si="293">IF(R180=0,1,R180)</f>
        <v>18000</v>
      </c>
      <c r="AG180" s="4">
        <f t="shared" ref="AG180" si="294">IF(S180=0,1,S180)</f>
        <v>1</v>
      </c>
      <c r="AH180" s="4">
        <f t="shared" ref="AH180" si="295">IF(T180=0,1,T180)</f>
        <v>17000</v>
      </c>
      <c r="AI180" s="4">
        <f t="shared" ref="AI180" si="296">IF(V180=0,1,V180)</f>
        <v>1</v>
      </c>
      <c r="AJ180" s="4">
        <f t="shared" ref="AJ180" si="297">IF(W180=0,1,W180)</f>
        <v>1</v>
      </c>
      <c r="AK180" s="4">
        <f t="shared" ref="AK180" si="298">IF(X180=0,1,X180)</f>
        <v>8000</v>
      </c>
      <c r="AL180" s="4">
        <f t="shared" ref="AL180" si="299">IF(Y180=0,1,Y180)</f>
        <v>1</v>
      </c>
      <c r="AM180" s="4">
        <f t="shared" ref="AM180" si="300">IF(AA180=0,1,AA180)</f>
        <v>19000</v>
      </c>
    </row>
    <row r="181" spans="2:40" x14ac:dyDescent="0.3">
      <c r="B181" s="2" t="s">
        <v>100</v>
      </c>
      <c r="C181" s="5">
        <f t="shared" ref="C181:N181" si="301">IF(C179=C178,0, IF(C178=0,"U", ((C179-C178)/C178)))</f>
        <v>-1</v>
      </c>
      <c r="D181" s="5">
        <f t="shared" si="301"/>
        <v>-1</v>
      </c>
      <c r="E181" s="5">
        <f t="shared" si="301"/>
        <v>-1</v>
      </c>
      <c r="F181" s="5">
        <f t="shared" si="301"/>
        <v>-1</v>
      </c>
      <c r="G181" s="5">
        <f t="shared" si="301"/>
        <v>0</v>
      </c>
      <c r="H181" s="5">
        <f t="shared" si="301"/>
        <v>-1</v>
      </c>
      <c r="I181" s="5">
        <f t="shared" si="301"/>
        <v>-1</v>
      </c>
      <c r="J181" s="5">
        <f t="shared" si="301"/>
        <v>-1</v>
      </c>
      <c r="K181" s="5">
        <f t="shared" si="301"/>
        <v>-1</v>
      </c>
      <c r="L181" s="5">
        <f t="shared" si="301"/>
        <v>0</v>
      </c>
      <c r="M181" s="5">
        <f t="shared" si="301"/>
        <v>-1</v>
      </c>
      <c r="N181" s="5">
        <f t="shared" si="301"/>
        <v>-1</v>
      </c>
      <c r="P181" s="43"/>
      <c r="Q181" s="44"/>
      <c r="R181" s="44"/>
      <c r="S181" s="44"/>
      <c r="T181" s="44"/>
      <c r="U181" s="44"/>
      <c r="V181" s="44"/>
      <c r="W181" s="44"/>
      <c r="X181" s="44"/>
      <c r="Y181" s="44"/>
      <c r="Z181" s="44"/>
      <c r="AA181" s="44"/>
      <c r="AD181" s="43"/>
      <c r="AE181" s="44"/>
      <c r="AF181" s="44"/>
      <c r="AG181" s="44"/>
      <c r="AH181" s="44"/>
      <c r="AI181" s="44"/>
      <c r="AJ181" s="44"/>
      <c r="AK181" s="44"/>
      <c r="AL181" s="44"/>
      <c r="AM181" s="44"/>
    </row>
    <row r="182" spans="2:40" x14ac:dyDescent="0.3">
      <c r="B182" s="2" t="s">
        <v>120</v>
      </c>
      <c r="C182" s="5">
        <f t="shared" ref="C182:N182" si="302">IF(C180=C179,0, IF(C179=0,"U", ((C180-C179)/C179)))</f>
        <v>0</v>
      </c>
      <c r="D182" s="5" t="str">
        <f t="shared" si="302"/>
        <v>U</v>
      </c>
      <c r="E182" s="5">
        <f t="shared" si="302"/>
        <v>0</v>
      </c>
      <c r="F182" s="5" t="str">
        <f t="shared" si="302"/>
        <v>U</v>
      </c>
      <c r="G182" s="5">
        <f t="shared" si="302"/>
        <v>0</v>
      </c>
      <c r="H182" s="5">
        <f t="shared" si="302"/>
        <v>0</v>
      </c>
      <c r="I182" s="5">
        <f t="shared" si="302"/>
        <v>0</v>
      </c>
      <c r="J182" s="5" t="str">
        <f t="shared" si="302"/>
        <v>U</v>
      </c>
      <c r="K182" s="5">
        <f t="shared" si="302"/>
        <v>0</v>
      </c>
      <c r="L182" s="5">
        <f t="shared" si="302"/>
        <v>0</v>
      </c>
      <c r="M182" s="5" t="str">
        <f t="shared" si="302"/>
        <v>U</v>
      </c>
      <c r="N182" s="5" t="str">
        <f t="shared" si="302"/>
        <v>U</v>
      </c>
    </row>
    <row r="183" spans="2:40" x14ac:dyDescent="0.3">
      <c r="B183" s="2" t="s">
        <v>121</v>
      </c>
      <c r="C183" s="5">
        <f>IF(C180=C178,0, IF(C178=0,"U", ((C180-C178)/C178)))</f>
        <v>-1</v>
      </c>
      <c r="D183" s="5">
        <f t="shared" ref="D183:N183" si="303">IF(D180=D178,0, IF(D178=0,"U", ((D180-D178)/D178)))</f>
        <v>-0.99365526965103979</v>
      </c>
      <c r="E183" s="5">
        <f t="shared" si="303"/>
        <v>-1</v>
      </c>
      <c r="F183" s="5">
        <f t="shared" si="303"/>
        <v>-0.99909986233188608</v>
      </c>
      <c r="G183" s="5">
        <f t="shared" si="303"/>
        <v>0</v>
      </c>
      <c r="H183" s="5">
        <f t="shared" si="303"/>
        <v>-1</v>
      </c>
      <c r="I183" s="5">
        <f t="shared" si="303"/>
        <v>-1</v>
      </c>
      <c r="J183" s="5">
        <f t="shared" si="303"/>
        <v>-0.97826086956521741</v>
      </c>
      <c r="K183" s="5">
        <f t="shared" si="303"/>
        <v>-1</v>
      </c>
      <c r="L183" s="5">
        <f t="shared" si="303"/>
        <v>0</v>
      </c>
      <c r="M183" s="5">
        <f t="shared" si="303"/>
        <v>-0.96779661016949148</v>
      </c>
      <c r="N183" s="5">
        <f t="shared" si="303"/>
        <v>-0.99994831560558606</v>
      </c>
    </row>
  </sheetData>
  <mergeCells count="73">
    <mergeCell ref="B175:N175"/>
    <mergeCell ref="P175:AA175"/>
    <mergeCell ref="C177:N177"/>
    <mergeCell ref="Q177:AA177"/>
    <mergeCell ref="AE177:AN177"/>
    <mergeCell ref="AD175:AM175"/>
    <mergeCell ref="C3:V3"/>
    <mergeCell ref="B142:N142"/>
    <mergeCell ref="P142:AA142"/>
    <mergeCell ref="AD142:AM142"/>
    <mergeCell ref="C144:N144"/>
    <mergeCell ref="Q144:AA144"/>
    <mergeCell ref="AE144:AM144"/>
    <mergeCell ref="Q67:AA67"/>
    <mergeCell ref="Q78:AA78"/>
    <mergeCell ref="Q89:AA89"/>
    <mergeCell ref="AE67:AM67"/>
    <mergeCell ref="AE78:AM78"/>
    <mergeCell ref="AE89:AM89"/>
    <mergeCell ref="C20:V20"/>
    <mergeCell ref="Z20:AC20"/>
    <mergeCell ref="C67:N67"/>
    <mergeCell ref="B65:N65"/>
    <mergeCell ref="C37:U37"/>
    <mergeCell ref="AC37:AF37"/>
    <mergeCell ref="C53:D53"/>
    <mergeCell ref="C54:D54"/>
    <mergeCell ref="C55:D55"/>
    <mergeCell ref="C56:D56"/>
    <mergeCell ref="AD65:AM65"/>
    <mergeCell ref="B76:N76"/>
    <mergeCell ref="C78:N78"/>
    <mergeCell ref="B87:N87"/>
    <mergeCell ref="C89:N89"/>
    <mergeCell ref="B98:N98"/>
    <mergeCell ref="C133:N133"/>
    <mergeCell ref="B153:N153"/>
    <mergeCell ref="C155:N155"/>
    <mergeCell ref="B164:N164"/>
    <mergeCell ref="C100:N100"/>
    <mergeCell ref="B109:N109"/>
    <mergeCell ref="C111:N111"/>
    <mergeCell ref="B120:N120"/>
    <mergeCell ref="C122:N122"/>
    <mergeCell ref="Q155:AA155"/>
    <mergeCell ref="P164:AA164"/>
    <mergeCell ref="Q166:AA166"/>
    <mergeCell ref="C166:N166"/>
    <mergeCell ref="P65:AA65"/>
    <mergeCell ref="P76:AA76"/>
    <mergeCell ref="P98:AA98"/>
    <mergeCell ref="Q100:AA100"/>
    <mergeCell ref="P109:AA109"/>
    <mergeCell ref="Q111:AA111"/>
    <mergeCell ref="P120:AA120"/>
    <mergeCell ref="Q122:AA122"/>
    <mergeCell ref="P131:AA131"/>
    <mergeCell ref="Q133:AA133"/>
    <mergeCell ref="P153:AA153"/>
    <mergeCell ref="B131:N131"/>
    <mergeCell ref="AD76:AM76"/>
    <mergeCell ref="AD98:AM98"/>
    <mergeCell ref="AE100:AM100"/>
    <mergeCell ref="AD109:AM109"/>
    <mergeCell ref="AE111:AM111"/>
    <mergeCell ref="AE155:AM155"/>
    <mergeCell ref="AE166:AN166"/>
    <mergeCell ref="AD120:AM120"/>
    <mergeCell ref="AE122:AM122"/>
    <mergeCell ref="AD131:AM131"/>
    <mergeCell ref="AE133:AM133"/>
    <mergeCell ref="AD153:AM153"/>
    <mergeCell ref="AD164:AM164"/>
  </mergeCells>
  <pageMargins left="0.7" right="0.7" top="0.75" bottom="0.75" header="0.3" footer="0.3"/>
  <pageSetup paperSize="2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2:K116"/>
  <sheetViews>
    <sheetView zoomScale="80" zoomScaleNormal="80" workbookViewId="0">
      <selection activeCell="J122" sqref="J122"/>
    </sheetView>
  </sheetViews>
  <sheetFormatPr defaultRowHeight="15" x14ac:dyDescent="0.25"/>
  <cols>
    <col min="2" max="2" width="25.42578125" customWidth="1"/>
    <col min="3" max="3" width="10.28515625" customWidth="1"/>
    <col min="4" max="4" width="12.140625" customWidth="1"/>
    <col min="5" max="5" width="10.28515625" bestFit="1" customWidth="1"/>
    <col min="10" max="10" width="11.7109375" bestFit="1" customWidth="1"/>
    <col min="11" max="11" width="11.7109375" customWidth="1"/>
  </cols>
  <sheetData>
    <row r="2" spans="2:11" x14ac:dyDescent="0.25">
      <c r="B2" t="s">
        <v>129</v>
      </c>
    </row>
    <row r="3" spans="2:11" x14ac:dyDescent="0.25">
      <c r="B3" s="54" t="s">
        <v>126</v>
      </c>
    </row>
    <row r="4" spans="2:11" x14ac:dyDescent="0.25">
      <c r="B4" t="s">
        <v>130</v>
      </c>
    </row>
    <row r="5" spans="2:11" x14ac:dyDescent="0.25">
      <c r="B5" t="s">
        <v>131</v>
      </c>
    </row>
    <row r="7" spans="2:11" x14ac:dyDescent="0.25">
      <c r="B7" s="70" t="s">
        <v>39</v>
      </c>
      <c r="C7" s="71"/>
      <c r="D7" s="71"/>
      <c r="E7" s="71"/>
      <c r="F7" s="71"/>
      <c r="G7" s="71"/>
      <c r="H7" s="71"/>
      <c r="I7" s="71"/>
      <c r="J7" s="71"/>
      <c r="K7" s="72"/>
    </row>
    <row r="8" spans="2:11" x14ac:dyDescent="0.25">
      <c r="B8" s="79" t="s">
        <v>54</v>
      </c>
      <c r="C8" s="76" t="s">
        <v>93</v>
      </c>
      <c r="D8" s="77"/>
      <c r="E8" s="77"/>
      <c r="F8" s="77"/>
      <c r="G8" s="77"/>
      <c r="H8" s="77"/>
      <c r="I8" s="78"/>
      <c r="J8" s="76" t="s">
        <v>117</v>
      </c>
      <c r="K8" s="78"/>
    </row>
    <row r="9" spans="2:11" ht="51" x14ac:dyDescent="0.25">
      <c r="B9" s="80"/>
      <c r="C9" s="3" t="s">
        <v>19</v>
      </c>
      <c r="D9" s="64" t="s">
        <v>20</v>
      </c>
      <c r="E9" s="64" t="s">
        <v>21</v>
      </c>
      <c r="F9" s="3" t="s">
        <v>27</v>
      </c>
      <c r="G9" s="3" t="s">
        <v>28</v>
      </c>
      <c r="H9" s="3" t="s">
        <v>29</v>
      </c>
      <c r="I9" s="3" t="s">
        <v>30</v>
      </c>
      <c r="J9" s="3" t="s">
        <v>127</v>
      </c>
      <c r="K9" s="3" t="s">
        <v>128</v>
      </c>
    </row>
    <row r="10" spans="2:11" x14ac:dyDescent="0.25">
      <c r="B10" s="81"/>
      <c r="C10" s="76" t="s">
        <v>119</v>
      </c>
      <c r="D10" s="77"/>
      <c r="E10" s="77"/>
      <c r="F10" s="77"/>
      <c r="G10" s="77"/>
      <c r="H10" s="77"/>
      <c r="I10" s="77"/>
      <c r="J10" s="77"/>
      <c r="K10" s="78"/>
    </row>
    <row r="11" spans="2:11" x14ac:dyDescent="0.25">
      <c r="B11" s="63" t="s">
        <v>98</v>
      </c>
      <c r="C11" s="4">
        <f>LowerGeomorphReachTables!C68</f>
        <v>82434000</v>
      </c>
      <c r="D11" s="4">
        <f>LowerGeomorphReachTables!D68</f>
        <v>29725000</v>
      </c>
      <c r="E11" s="4">
        <f>LowerGeomorphReachTables!E68</f>
        <v>152041000</v>
      </c>
      <c r="F11" s="4">
        <f>LowerGeomorphReachTables!G68</f>
        <v>0</v>
      </c>
      <c r="G11" s="4">
        <f>LowerGeomorphReachTables!H68</f>
        <v>2316000</v>
      </c>
      <c r="H11" s="4">
        <f>LowerGeomorphReachTables!I68</f>
        <v>859000</v>
      </c>
      <c r="I11" s="4">
        <f>LowerGeomorphReachTables!J68</f>
        <v>235000</v>
      </c>
      <c r="J11" s="4">
        <f>LowerGeomorphReachTables!F68</f>
        <v>118448000</v>
      </c>
      <c r="K11" s="4">
        <f>LowerGeomorphReachTables!M68+LowerGeomorphReachTables!N68+LowerGeomorphReachTables!K68+LowerGeomorphReachTables!L68</f>
        <v>202920000</v>
      </c>
    </row>
    <row r="12" spans="2:11" x14ac:dyDescent="0.25">
      <c r="B12" s="63">
        <v>1983</v>
      </c>
      <c r="C12" s="4">
        <f>LowerGeomorphReachTables!C69</f>
        <v>73434000</v>
      </c>
      <c r="D12" s="4">
        <f>LowerGeomorphReachTables!D69</f>
        <v>22858000</v>
      </c>
      <c r="E12" s="4">
        <f>LowerGeomorphReachTables!E69</f>
        <v>163389000</v>
      </c>
      <c r="F12" s="4">
        <f>LowerGeomorphReachTables!G69</f>
        <v>0</v>
      </c>
      <c r="G12" s="4">
        <f>LowerGeomorphReachTables!H69</f>
        <v>5579000</v>
      </c>
      <c r="H12" s="4">
        <f>LowerGeomorphReachTables!I69</f>
        <v>615000</v>
      </c>
      <c r="I12" s="4">
        <f>LowerGeomorphReachTables!J69</f>
        <v>1190000</v>
      </c>
      <c r="J12" s="4">
        <f>LowerGeomorphReachTables!F69</f>
        <v>101520000</v>
      </c>
      <c r="K12" s="4">
        <f>LowerGeomorphReachTables!M69+LowerGeomorphReachTables!N69+LowerGeomorphReachTables!K69+LowerGeomorphReachTables!L69</f>
        <v>216269000</v>
      </c>
    </row>
    <row r="13" spans="2:11" x14ac:dyDescent="0.25">
      <c r="B13" s="63">
        <v>2012</v>
      </c>
      <c r="C13" s="4">
        <f>LowerGeomorphReachTables!C70</f>
        <v>71135000</v>
      </c>
      <c r="D13" s="4">
        <f>LowerGeomorphReachTables!D70</f>
        <v>18218000</v>
      </c>
      <c r="E13" s="4">
        <f>LowerGeomorphReachTables!E70</f>
        <v>148951000</v>
      </c>
      <c r="F13" s="4">
        <f>LowerGeomorphReachTables!G70</f>
        <v>0</v>
      </c>
      <c r="G13" s="4">
        <f>LowerGeomorphReachTables!H70</f>
        <v>3207000</v>
      </c>
      <c r="H13" s="4">
        <f>LowerGeomorphReachTables!I70</f>
        <v>730000</v>
      </c>
      <c r="I13" s="4">
        <f>LowerGeomorphReachTables!J70</f>
        <v>1911000</v>
      </c>
      <c r="J13" s="4">
        <f>LowerGeomorphReachTables!F70</f>
        <v>111545000</v>
      </c>
      <c r="K13" s="4">
        <f>LowerGeomorphReachTables!M70+LowerGeomorphReachTables!N70+LowerGeomorphReachTables!K70+LowerGeomorphReachTables!L70</f>
        <v>233636000</v>
      </c>
    </row>
    <row r="14" spans="2:11" x14ac:dyDescent="0.25">
      <c r="B14" s="63" t="s">
        <v>100</v>
      </c>
      <c r="C14" s="5">
        <f>LowerGeomorphReachTables!C71</f>
        <v>-0.1091782516922629</v>
      </c>
      <c r="D14" s="5">
        <f>LowerGeomorphReachTables!D71</f>
        <v>-0.23101766190075693</v>
      </c>
      <c r="E14" s="5">
        <f>LowerGeomorphReachTables!E71</f>
        <v>7.4637762182569178E-2</v>
      </c>
      <c r="F14" s="5">
        <f>LowerGeomorphReachTables!G71</f>
        <v>0</v>
      </c>
      <c r="G14" s="5">
        <f>LowerGeomorphReachTables!H71</f>
        <v>1.4088946459412781</v>
      </c>
      <c r="H14" s="5">
        <f>LowerGeomorphReachTables!I71</f>
        <v>-0.2840512223515716</v>
      </c>
      <c r="I14" s="5">
        <f>LowerGeomorphReachTables!J71</f>
        <v>4.0638297872340425</v>
      </c>
      <c r="J14" s="5">
        <f>LowerGeomorphReachTables!F71</f>
        <v>-0.14291503444549508</v>
      </c>
      <c r="K14" s="5">
        <f>IF(K12=K11,0, IF(K11=0,"U", ((K12-K11)/K11)))</f>
        <v>6.5784545633747291E-2</v>
      </c>
    </row>
    <row r="15" spans="2:11" x14ac:dyDescent="0.25">
      <c r="B15" s="63" t="s">
        <v>120</v>
      </c>
      <c r="C15" s="5">
        <f>LowerGeomorphReachTables!C72</f>
        <v>-3.1307023994335048E-2</v>
      </c>
      <c r="D15" s="5">
        <f>LowerGeomorphReachTables!D72</f>
        <v>-0.20299238778545806</v>
      </c>
      <c r="E15" s="5">
        <f>LowerGeomorphReachTables!E72</f>
        <v>-8.8365801859366294E-2</v>
      </c>
      <c r="F15" s="5">
        <f>LowerGeomorphReachTables!G72</f>
        <v>0</v>
      </c>
      <c r="G15" s="5">
        <f>LowerGeomorphReachTables!H72</f>
        <v>-0.42516580032263845</v>
      </c>
      <c r="H15" s="5">
        <f>LowerGeomorphReachTables!I72</f>
        <v>0.18699186991869918</v>
      </c>
      <c r="I15" s="5">
        <f>LowerGeomorphReachTables!J72</f>
        <v>0.60588235294117643</v>
      </c>
      <c r="J15" s="5">
        <f>LowerGeomorphReachTables!F72</f>
        <v>9.8749014972419225E-2</v>
      </c>
      <c r="K15" s="5">
        <f>IF(K13=K12,0, IF(K12=0,"U", ((K13-K12)/K12)))</f>
        <v>8.0302771086008626E-2</v>
      </c>
    </row>
    <row r="16" spans="2:11" x14ac:dyDescent="0.25">
      <c r="B16" s="63" t="s">
        <v>121</v>
      </c>
      <c r="C16" s="5">
        <f>LowerGeomorphReachTables!C73</f>
        <v>-0.13706722954120873</v>
      </c>
      <c r="D16" s="5">
        <f>LowerGeomorphReachTables!D73</f>
        <v>-0.38711522287636668</v>
      </c>
      <c r="E16" s="5">
        <f>LowerGeomorphReachTables!E73</f>
        <v>-2.0323465381048532E-2</v>
      </c>
      <c r="F16" s="5">
        <f>LowerGeomorphReachTables!G73</f>
        <v>0</v>
      </c>
      <c r="G16" s="5">
        <f>LowerGeomorphReachTables!H73</f>
        <v>0.38471502590673573</v>
      </c>
      <c r="H16" s="5">
        <f>LowerGeomorphReachTables!I73</f>
        <v>-0.15017462165308498</v>
      </c>
      <c r="I16" s="5">
        <f>LowerGeomorphReachTables!J73</f>
        <v>7.1319148936170214</v>
      </c>
      <c r="J16" s="5">
        <f>LowerGeomorphReachTables!F73</f>
        <v>-5.8278738349317842E-2</v>
      </c>
      <c r="K16" s="5">
        <f>IF(K13=K11,0, IF(K11=0,"U", ((K13-K11)/K11)))</f>
        <v>0.15136999802877982</v>
      </c>
    </row>
    <row r="19" spans="2:11" x14ac:dyDescent="0.25">
      <c r="B19" s="70" t="s">
        <v>40</v>
      </c>
      <c r="C19" s="71"/>
      <c r="D19" s="71"/>
      <c r="E19" s="71"/>
      <c r="F19" s="71"/>
      <c r="G19" s="71"/>
      <c r="H19" s="71"/>
      <c r="I19" s="71"/>
      <c r="J19" s="71"/>
      <c r="K19" s="72"/>
    </row>
    <row r="20" spans="2:11" x14ac:dyDescent="0.25">
      <c r="B20" s="79" t="s">
        <v>54</v>
      </c>
      <c r="C20" s="70" t="s">
        <v>93</v>
      </c>
      <c r="D20" s="71"/>
      <c r="E20" s="71"/>
      <c r="F20" s="71"/>
      <c r="G20" s="71"/>
      <c r="H20" s="71"/>
      <c r="I20" s="72"/>
      <c r="J20" s="70" t="s">
        <v>117</v>
      </c>
      <c r="K20" s="72"/>
    </row>
    <row r="21" spans="2:11" ht="51" x14ac:dyDescent="0.25">
      <c r="B21" s="80"/>
      <c r="C21" s="3" t="s">
        <v>19</v>
      </c>
      <c r="D21" s="51" t="s">
        <v>20</v>
      </c>
      <c r="E21" s="51" t="s">
        <v>21</v>
      </c>
      <c r="F21" s="3" t="s">
        <v>27</v>
      </c>
      <c r="G21" s="3" t="s">
        <v>28</v>
      </c>
      <c r="H21" s="3" t="s">
        <v>29</v>
      </c>
      <c r="I21" s="3" t="s">
        <v>30</v>
      </c>
      <c r="J21" s="3" t="s">
        <v>122</v>
      </c>
      <c r="K21" s="3" t="s">
        <v>118</v>
      </c>
    </row>
    <row r="22" spans="2:11" x14ac:dyDescent="0.25">
      <c r="B22" s="81"/>
      <c r="C22" s="70" t="s">
        <v>119</v>
      </c>
      <c r="D22" s="71"/>
      <c r="E22" s="71"/>
      <c r="F22" s="71"/>
      <c r="G22" s="71"/>
      <c r="H22" s="71"/>
      <c r="I22" s="71"/>
      <c r="J22" s="71"/>
      <c r="K22" s="72"/>
    </row>
    <row r="23" spans="2:11" x14ac:dyDescent="0.25">
      <c r="B23" s="50" t="s">
        <v>98</v>
      </c>
      <c r="C23" s="29">
        <f>LowerGeomorphReachTables!C79</f>
        <v>152886000</v>
      </c>
      <c r="D23" s="29">
        <f>LowerGeomorphReachTables!D79</f>
        <v>120573000</v>
      </c>
      <c r="E23" s="29">
        <f>LowerGeomorphReachTables!E79</f>
        <v>181902000</v>
      </c>
      <c r="F23" s="29">
        <f>LowerGeomorphReachTables!G79</f>
        <v>0</v>
      </c>
      <c r="G23" s="29">
        <f>LowerGeomorphReachTables!H79</f>
        <v>594000</v>
      </c>
      <c r="H23" s="29">
        <f>LowerGeomorphReachTables!I79</f>
        <v>1361000</v>
      </c>
      <c r="I23" s="29">
        <f>LowerGeomorphReachTables!J79</f>
        <v>126000</v>
      </c>
      <c r="J23" s="29">
        <f>LowerGeomorphReachTables!F79</f>
        <v>213984000</v>
      </c>
      <c r="K23" s="29">
        <f>LowerGeomorphReachTables!K79+LowerGeomorphReachTables!L79+LowerGeomorphReachTables!M79+LowerGeomorphReachTables!N79</f>
        <v>168977000</v>
      </c>
    </row>
    <row r="24" spans="2:11" x14ac:dyDescent="0.25">
      <c r="B24" s="50">
        <v>1983</v>
      </c>
      <c r="C24" s="29">
        <f>LowerGeomorphReachTables!C80</f>
        <v>132878000</v>
      </c>
      <c r="D24" s="29">
        <f>LowerGeomorphReachTables!D80</f>
        <v>79412000</v>
      </c>
      <c r="E24" s="29">
        <f>LowerGeomorphReachTables!E80</f>
        <v>216331000</v>
      </c>
      <c r="F24" s="29">
        <f>LowerGeomorphReachTables!G80</f>
        <v>0</v>
      </c>
      <c r="G24" s="29">
        <f>LowerGeomorphReachTables!H80</f>
        <v>1288000</v>
      </c>
      <c r="H24" s="29">
        <f>LowerGeomorphReachTables!I80</f>
        <v>752000</v>
      </c>
      <c r="I24" s="29">
        <f>LowerGeomorphReachTables!J80</f>
        <v>1159000</v>
      </c>
      <c r="J24" s="29">
        <f>LowerGeomorphReachTables!F80</f>
        <v>225927000</v>
      </c>
      <c r="K24" s="29">
        <f>LowerGeomorphReachTables!K80+LowerGeomorphReachTables!L80+LowerGeomorphReachTables!M80+LowerGeomorphReachTables!N80</f>
        <v>182655000</v>
      </c>
    </row>
    <row r="25" spans="2:11" x14ac:dyDescent="0.25">
      <c r="B25" s="50">
        <v>2012</v>
      </c>
      <c r="C25" s="29">
        <f>LowerGeomorphReachTables!C81</f>
        <v>142407000</v>
      </c>
      <c r="D25" s="29">
        <f>LowerGeomorphReachTables!D81</f>
        <v>84228000</v>
      </c>
      <c r="E25" s="29">
        <f>LowerGeomorphReachTables!E81</f>
        <v>130472000</v>
      </c>
      <c r="F25" s="29">
        <f>LowerGeomorphReachTables!G81</f>
        <v>0</v>
      </c>
      <c r="G25" s="29">
        <f>LowerGeomorphReachTables!H81</f>
        <v>7846000</v>
      </c>
      <c r="H25" s="29">
        <f>LowerGeomorphReachTables!I81</f>
        <v>1061000</v>
      </c>
      <c r="I25" s="29">
        <f>LowerGeomorphReachTables!J81</f>
        <v>2057000</v>
      </c>
      <c r="J25" s="29">
        <f>LowerGeomorphReachTables!F81</f>
        <v>289022000</v>
      </c>
      <c r="K25" s="29">
        <f>LowerGeomorphReachTables!K81+LowerGeomorphReachTables!L81+LowerGeomorphReachTables!M81+LowerGeomorphReachTables!N81</f>
        <v>183309000</v>
      </c>
    </row>
    <row r="26" spans="2:11" x14ac:dyDescent="0.25">
      <c r="B26" s="2" t="s">
        <v>100</v>
      </c>
      <c r="C26" s="53">
        <f>LowerGeomorphReachTables!C82</f>
        <v>-0.13086875188048611</v>
      </c>
      <c r="D26" s="53">
        <f>LowerGeomorphReachTables!D82</f>
        <v>-0.34137825217917778</v>
      </c>
      <c r="E26" s="53">
        <f>LowerGeomorphReachTables!E82</f>
        <v>0.18927224549482688</v>
      </c>
      <c r="F26" s="53">
        <f>LowerGeomorphReachTables!G82</f>
        <v>0</v>
      </c>
      <c r="G26" s="53">
        <f>LowerGeomorphReachTables!H82</f>
        <v>1.1683501683501682</v>
      </c>
      <c r="H26" s="53">
        <f>LowerGeomorphReachTables!I82</f>
        <v>-0.44746509919177074</v>
      </c>
      <c r="I26" s="53">
        <f>LowerGeomorphReachTables!J82</f>
        <v>8.1984126984126977</v>
      </c>
      <c r="J26" s="53">
        <f>LowerGeomorphReachTables!F82</f>
        <v>5.5812584118438764E-2</v>
      </c>
      <c r="K26" s="53">
        <f>(K24-K23)/K23</f>
        <v>8.0945927552270425E-2</v>
      </c>
    </row>
    <row r="27" spans="2:11" x14ac:dyDescent="0.25">
      <c r="B27" s="2" t="s">
        <v>120</v>
      </c>
      <c r="C27" s="53">
        <f>LowerGeomorphReachTables!C83</f>
        <v>7.171239783861888E-2</v>
      </c>
      <c r="D27" s="53">
        <f>LowerGeomorphReachTables!D83</f>
        <v>6.0645746234825972E-2</v>
      </c>
      <c r="E27" s="53">
        <f>LowerGeomorphReachTables!E83</f>
        <v>-0.39688717751963426</v>
      </c>
      <c r="F27" s="53">
        <f>LowerGeomorphReachTables!G83</f>
        <v>0</v>
      </c>
      <c r="G27" s="53">
        <f>LowerGeomorphReachTables!H83</f>
        <v>5.091614906832298</v>
      </c>
      <c r="H27" s="53">
        <f>LowerGeomorphReachTables!I83</f>
        <v>0.41090425531914893</v>
      </c>
      <c r="I27" s="53">
        <f>LowerGeomorphReachTables!J83</f>
        <v>0.77480586712683353</v>
      </c>
      <c r="J27" s="53">
        <f>LowerGeomorphReachTables!F83</f>
        <v>0.27927162313490639</v>
      </c>
      <c r="K27" s="53">
        <f>(K25-K24)/K24</f>
        <v>3.5805206536913855E-3</v>
      </c>
    </row>
    <row r="28" spans="2:11" x14ac:dyDescent="0.25">
      <c r="B28" s="2" t="s">
        <v>121</v>
      </c>
      <c r="C28" s="53">
        <f>LowerGeomorphReachTables!C84</f>
        <v>-6.8541266041364152E-2</v>
      </c>
      <c r="D28" s="53">
        <f>LowerGeomorphReachTables!D84</f>
        <v>-0.30143564479609863</v>
      </c>
      <c r="E28" s="53">
        <f>LowerGeomorphReachTables!E84</f>
        <v>-0.28273465932205255</v>
      </c>
      <c r="F28" s="53">
        <f>LowerGeomorphReachTables!G84</f>
        <v>0</v>
      </c>
      <c r="G28" s="53">
        <f>LowerGeomorphReachTables!H84</f>
        <v>12.208754208754209</v>
      </c>
      <c r="H28" s="53">
        <f>LowerGeomorphReachTables!I84</f>
        <v>-0.2204261572373255</v>
      </c>
      <c r="I28" s="53">
        <f>LowerGeomorphReachTables!J84</f>
        <v>15.325396825396826</v>
      </c>
      <c r="J28" s="53">
        <f>LowerGeomorphReachTables!F84</f>
        <v>0.35067107821145505</v>
      </c>
      <c r="K28" s="53">
        <f>(K25-K23)/K23</f>
        <v>8.481627677139493E-2</v>
      </c>
    </row>
    <row r="31" spans="2:11" x14ac:dyDescent="0.25">
      <c r="B31" s="70" t="s">
        <v>41</v>
      </c>
      <c r="C31" s="71"/>
      <c r="D31" s="71"/>
      <c r="E31" s="71"/>
      <c r="F31" s="71"/>
      <c r="G31" s="71"/>
      <c r="H31" s="71"/>
      <c r="I31" s="71"/>
      <c r="J31" s="71"/>
      <c r="K31" s="72"/>
    </row>
    <row r="32" spans="2:11" x14ac:dyDescent="0.25">
      <c r="B32" s="79" t="s">
        <v>54</v>
      </c>
      <c r="C32" s="70" t="s">
        <v>93</v>
      </c>
      <c r="D32" s="71"/>
      <c r="E32" s="71"/>
      <c r="F32" s="71"/>
      <c r="G32" s="71"/>
      <c r="H32" s="71"/>
      <c r="I32" s="72"/>
      <c r="J32" s="70" t="s">
        <v>117</v>
      </c>
      <c r="K32" s="72"/>
    </row>
    <row r="33" spans="2:11" ht="51" x14ac:dyDescent="0.25">
      <c r="B33" s="80"/>
      <c r="C33" s="3" t="s">
        <v>19</v>
      </c>
      <c r="D33" s="51" t="s">
        <v>20</v>
      </c>
      <c r="E33" s="51" t="s">
        <v>21</v>
      </c>
      <c r="F33" s="3" t="s">
        <v>27</v>
      </c>
      <c r="G33" s="3" t="s">
        <v>28</v>
      </c>
      <c r="H33" s="3" t="s">
        <v>29</v>
      </c>
      <c r="I33" s="3" t="s">
        <v>30</v>
      </c>
      <c r="J33" s="3" t="s">
        <v>122</v>
      </c>
      <c r="K33" s="3" t="s">
        <v>118</v>
      </c>
    </row>
    <row r="34" spans="2:11" x14ac:dyDescent="0.25">
      <c r="B34" s="81"/>
      <c r="C34" s="70" t="s">
        <v>119</v>
      </c>
      <c r="D34" s="71"/>
      <c r="E34" s="71"/>
      <c r="F34" s="71"/>
      <c r="G34" s="71"/>
      <c r="H34" s="71"/>
      <c r="I34" s="71"/>
      <c r="J34" s="71"/>
      <c r="K34" s="72"/>
    </row>
    <row r="35" spans="2:11" x14ac:dyDescent="0.25">
      <c r="B35" s="50" t="s">
        <v>98</v>
      </c>
      <c r="C35" s="29">
        <f>LowerGeomorphReachTables!C90</f>
        <v>141780000</v>
      </c>
      <c r="D35" s="29">
        <f>LowerGeomorphReachTables!D90</f>
        <v>193170000</v>
      </c>
      <c r="E35" s="29">
        <f>LowerGeomorphReachTables!E90</f>
        <v>126048000</v>
      </c>
      <c r="F35" s="29">
        <f>LowerGeomorphReachTables!G90</f>
        <v>0</v>
      </c>
      <c r="G35" s="29">
        <f>LowerGeomorphReachTables!H90</f>
        <v>9344000</v>
      </c>
      <c r="H35" s="29">
        <f>LowerGeomorphReachTables!I90</f>
        <v>1820000</v>
      </c>
      <c r="I35" s="29">
        <f>LowerGeomorphReachTables!J90</f>
        <v>3169000</v>
      </c>
      <c r="J35" s="29">
        <f>LowerGeomorphReachTables!F90</f>
        <v>656515000</v>
      </c>
      <c r="K35" s="29">
        <f>LowerGeomorphReachTables!K90+LowerGeomorphReachTables!L90+LowerGeomorphReachTables!M90+LowerGeomorphReachTables!N90</f>
        <v>599675000</v>
      </c>
    </row>
    <row r="36" spans="2:11" x14ac:dyDescent="0.25">
      <c r="B36" s="50">
        <v>1983</v>
      </c>
      <c r="C36" s="29">
        <f>LowerGeomorphReachTables!C91</f>
        <v>112019000</v>
      </c>
      <c r="D36" s="29">
        <f>LowerGeomorphReachTables!D91</f>
        <v>120577000</v>
      </c>
      <c r="E36" s="29">
        <f>LowerGeomorphReachTables!E91</f>
        <v>247828000</v>
      </c>
      <c r="F36" s="29">
        <f>LowerGeomorphReachTables!G91</f>
        <v>0</v>
      </c>
      <c r="G36" s="29">
        <f>LowerGeomorphReachTables!H91</f>
        <v>3253000</v>
      </c>
      <c r="H36" s="29">
        <f>LowerGeomorphReachTables!I91</f>
        <v>2631000</v>
      </c>
      <c r="I36" s="29">
        <f>LowerGeomorphReachTables!J91</f>
        <v>680000</v>
      </c>
      <c r="J36" s="29">
        <f>LowerGeomorphReachTables!F91</f>
        <v>591190000</v>
      </c>
      <c r="K36" s="29">
        <f>LowerGeomorphReachTables!K91+LowerGeomorphReachTables!L91+LowerGeomorphReachTables!M91+LowerGeomorphReachTables!N91</f>
        <v>653343000</v>
      </c>
    </row>
    <row r="37" spans="2:11" x14ac:dyDescent="0.25">
      <c r="B37" s="50">
        <v>2012</v>
      </c>
      <c r="C37" s="29">
        <f>LowerGeomorphReachTables!C92</f>
        <v>126610000</v>
      </c>
      <c r="D37" s="29">
        <f>LowerGeomorphReachTables!D92</f>
        <v>160038000</v>
      </c>
      <c r="E37" s="29">
        <f>LowerGeomorphReachTables!E92</f>
        <v>155122000</v>
      </c>
      <c r="F37" s="29">
        <f>LowerGeomorphReachTables!G92</f>
        <v>0</v>
      </c>
      <c r="G37" s="29">
        <f>LowerGeomorphReachTables!H92</f>
        <v>5343000</v>
      </c>
      <c r="H37" s="29">
        <f>LowerGeomorphReachTables!I92</f>
        <v>2451000</v>
      </c>
      <c r="I37" s="29">
        <f>LowerGeomorphReachTables!J92</f>
        <v>1225000</v>
      </c>
      <c r="J37" s="29">
        <f>LowerGeomorphReachTables!F92</f>
        <v>635057000</v>
      </c>
      <c r="K37" s="29">
        <f>LowerGeomorphReachTables!K92+LowerGeomorphReachTables!L92+LowerGeomorphReachTables!M92+LowerGeomorphReachTables!N92</f>
        <v>645675000</v>
      </c>
    </row>
    <row r="38" spans="2:11" x14ac:dyDescent="0.25">
      <c r="B38" s="2" t="s">
        <v>100</v>
      </c>
      <c r="C38" s="53">
        <f>LowerGeomorphReachTables!C93</f>
        <v>-0.2099097192833968</v>
      </c>
      <c r="D38" s="53">
        <f>LowerGeomorphReachTables!D93</f>
        <v>-0.37579851943883624</v>
      </c>
      <c r="E38" s="53">
        <f>LowerGeomorphReachTables!E93</f>
        <v>0.96613988321909117</v>
      </c>
      <c r="F38" s="53">
        <f>LowerGeomorphReachTables!G93</f>
        <v>0</v>
      </c>
      <c r="G38" s="53">
        <f>LowerGeomorphReachTables!H93</f>
        <v>-0.65186215753424659</v>
      </c>
      <c r="H38" s="53">
        <f>LowerGeomorphReachTables!I93</f>
        <v>0.44560439560439563</v>
      </c>
      <c r="I38" s="53">
        <f>LowerGeomorphReachTables!J93</f>
        <v>-0.78542126853897132</v>
      </c>
      <c r="J38" s="53">
        <f>LowerGeomorphReachTables!F93</f>
        <v>-9.950267701423425E-2</v>
      </c>
      <c r="K38" s="53">
        <f>(K36-K35)/K35</f>
        <v>8.9495143202568059E-2</v>
      </c>
    </row>
    <row r="39" spans="2:11" x14ac:dyDescent="0.25">
      <c r="B39" s="2" t="s">
        <v>120</v>
      </c>
      <c r="C39" s="53">
        <f>LowerGeomorphReachTables!C94</f>
        <v>0.13025468893669823</v>
      </c>
      <c r="D39" s="53">
        <f>LowerGeomorphReachTables!D94</f>
        <v>0.32726805277955168</v>
      </c>
      <c r="E39" s="53">
        <f>LowerGeomorphReachTables!E94</f>
        <v>-0.37407395451684233</v>
      </c>
      <c r="F39" s="53">
        <f>LowerGeomorphReachTables!G94</f>
        <v>0</v>
      </c>
      <c r="G39" s="53">
        <f>LowerGeomorphReachTables!H94</f>
        <v>0.64248386105133726</v>
      </c>
      <c r="H39" s="53">
        <f>LowerGeomorphReachTables!I94</f>
        <v>-6.8415051311288486E-2</v>
      </c>
      <c r="I39" s="53">
        <f>LowerGeomorphReachTables!J94</f>
        <v>0.80147058823529416</v>
      </c>
      <c r="J39" s="53">
        <f>LowerGeomorphReachTables!F94</f>
        <v>7.420118743551142E-2</v>
      </c>
      <c r="K39" s="53">
        <f>(K37-K36)/K36</f>
        <v>-1.1736561040678479E-2</v>
      </c>
    </row>
    <row r="40" spans="2:11" x14ac:dyDescent="0.25">
      <c r="B40" s="2" t="s">
        <v>121</v>
      </c>
      <c r="C40" s="53">
        <f>LowerGeomorphReachTables!C95</f>
        <v>-0.10699675553674708</v>
      </c>
      <c r="D40" s="53">
        <f>LowerGeomorphReachTables!D95</f>
        <v>-0.17151731635347103</v>
      </c>
      <c r="E40" s="53">
        <f>LowerGeomorphReachTables!E95</f>
        <v>0.23065816197004316</v>
      </c>
      <c r="F40" s="53">
        <f>LowerGeomorphReachTables!G95</f>
        <v>0</v>
      </c>
      <c r="G40" s="53">
        <f>LowerGeomorphReachTables!H95</f>
        <v>-0.42818921232876711</v>
      </c>
      <c r="H40" s="53">
        <f>LowerGeomorphReachTables!I95</f>
        <v>0.34670329670329669</v>
      </c>
      <c r="I40" s="53">
        <f>LowerGeomorphReachTables!J95</f>
        <v>-0.61344272641211739</v>
      </c>
      <c r="J40" s="53">
        <f>LowerGeomorphReachTables!F95</f>
        <v>-3.2684706366191175E-2</v>
      </c>
      <c r="K40" s="53">
        <f>(K37-K35)/K35</f>
        <v>7.6708216950848382E-2</v>
      </c>
    </row>
    <row r="43" spans="2:11" x14ac:dyDescent="0.25">
      <c r="B43" s="70" t="s">
        <v>42</v>
      </c>
      <c r="C43" s="71"/>
      <c r="D43" s="71"/>
      <c r="E43" s="71"/>
      <c r="F43" s="71"/>
      <c r="G43" s="71"/>
      <c r="H43" s="71"/>
      <c r="I43" s="71"/>
      <c r="J43" s="71"/>
      <c r="K43" s="72"/>
    </row>
    <row r="44" spans="2:11" x14ac:dyDescent="0.25">
      <c r="B44" s="79" t="s">
        <v>54</v>
      </c>
      <c r="C44" s="70" t="s">
        <v>93</v>
      </c>
      <c r="D44" s="71"/>
      <c r="E44" s="71"/>
      <c r="F44" s="71"/>
      <c r="G44" s="71"/>
      <c r="H44" s="71"/>
      <c r="I44" s="72"/>
      <c r="J44" s="70" t="s">
        <v>117</v>
      </c>
      <c r="K44" s="72"/>
    </row>
    <row r="45" spans="2:11" ht="51" x14ac:dyDescent="0.25">
      <c r="B45" s="80"/>
      <c r="C45" s="3" t="s">
        <v>19</v>
      </c>
      <c r="D45" s="51" t="s">
        <v>20</v>
      </c>
      <c r="E45" s="51" t="s">
        <v>21</v>
      </c>
      <c r="F45" s="3" t="s">
        <v>27</v>
      </c>
      <c r="G45" s="3" t="s">
        <v>28</v>
      </c>
      <c r="H45" s="3" t="s">
        <v>29</v>
      </c>
      <c r="I45" s="3" t="s">
        <v>30</v>
      </c>
      <c r="J45" s="3" t="s">
        <v>122</v>
      </c>
      <c r="K45" s="3" t="s">
        <v>118</v>
      </c>
    </row>
    <row r="46" spans="2:11" x14ac:dyDescent="0.25">
      <c r="B46" s="81"/>
      <c r="C46" s="70" t="s">
        <v>119</v>
      </c>
      <c r="D46" s="71"/>
      <c r="E46" s="71"/>
      <c r="F46" s="71"/>
      <c r="G46" s="71"/>
      <c r="H46" s="71"/>
      <c r="I46" s="71"/>
      <c r="J46" s="71"/>
      <c r="K46" s="72"/>
    </row>
    <row r="47" spans="2:11" x14ac:dyDescent="0.25">
      <c r="B47" s="50" t="s">
        <v>98</v>
      </c>
      <c r="C47" s="29">
        <f>LowerGeomorphReachTables!C101</f>
        <v>81006000</v>
      </c>
      <c r="D47" s="29">
        <f>LowerGeomorphReachTables!D101</f>
        <v>66999000</v>
      </c>
      <c r="E47" s="29">
        <f>LowerGeomorphReachTables!E101</f>
        <v>34303000</v>
      </c>
      <c r="F47" s="29">
        <f>LowerGeomorphReachTables!G101</f>
        <v>0</v>
      </c>
      <c r="G47" s="29">
        <f>LowerGeomorphReachTables!H101</f>
        <v>10138000</v>
      </c>
      <c r="H47" s="29">
        <f>LowerGeomorphReachTables!I101</f>
        <v>1024000</v>
      </c>
      <c r="I47" s="29">
        <f>LowerGeomorphReachTables!J101</f>
        <v>0</v>
      </c>
      <c r="J47" s="29">
        <f>LowerGeomorphReachTables!F101</f>
        <v>341866000</v>
      </c>
      <c r="K47" s="29">
        <f>LowerGeomorphReachTables!K101+LowerGeomorphReachTables!L101+LowerGeomorphReachTables!M101+LowerGeomorphReachTables!N101</f>
        <v>101521000</v>
      </c>
    </row>
    <row r="48" spans="2:11" x14ac:dyDescent="0.25">
      <c r="B48" s="50">
        <v>1983</v>
      </c>
      <c r="C48" s="29">
        <f>LowerGeomorphReachTables!C102</f>
        <v>60670000</v>
      </c>
      <c r="D48" s="29">
        <f>LowerGeomorphReachTables!D102</f>
        <v>65136000</v>
      </c>
      <c r="E48" s="29">
        <f>LowerGeomorphReachTables!E102</f>
        <v>45564000</v>
      </c>
      <c r="F48" s="29">
        <f>LowerGeomorphReachTables!G102</f>
        <v>0</v>
      </c>
      <c r="G48" s="29">
        <f>LowerGeomorphReachTables!H102</f>
        <v>8557000</v>
      </c>
      <c r="H48" s="29">
        <f>LowerGeomorphReachTables!I102</f>
        <v>481000</v>
      </c>
      <c r="I48" s="29">
        <f>LowerGeomorphReachTables!J102</f>
        <v>0</v>
      </c>
      <c r="J48" s="29">
        <f>LowerGeomorphReachTables!F102</f>
        <v>345500000</v>
      </c>
      <c r="K48" s="29">
        <f>LowerGeomorphReachTables!K102+LowerGeomorphReachTables!L102+LowerGeomorphReachTables!M102+LowerGeomorphReachTables!N102</f>
        <v>106478000</v>
      </c>
    </row>
    <row r="49" spans="2:11" x14ac:dyDescent="0.25">
      <c r="B49" s="50">
        <v>2012</v>
      </c>
      <c r="C49" s="29">
        <f>LowerGeomorphReachTables!C103</f>
        <v>94451000</v>
      </c>
      <c r="D49" s="29">
        <f>LowerGeomorphReachTables!D103</f>
        <v>55676000</v>
      </c>
      <c r="E49" s="29">
        <f>LowerGeomorphReachTables!E103</f>
        <v>12423000</v>
      </c>
      <c r="F49" s="29">
        <f>LowerGeomorphReachTables!G103</f>
        <v>0</v>
      </c>
      <c r="G49" s="29">
        <f>LowerGeomorphReachTables!H103</f>
        <v>9294000</v>
      </c>
      <c r="H49" s="29">
        <f>LowerGeomorphReachTables!I103</f>
        <v>1248000</v>
      </c>
      <c r="I49" s="29">
        <f>LowerGeomorphReachTables!J103</f>
        <v>0</v>
      </c>
      <c r="J49" s="29">
        <f>LowerGeomorphReachTables!F103</f>
        <v>348877000</v>
      </c>
      <c r="K49" s="29">
        <f>LowerGeomorphReachTables!K103+LowerGeomorphReachTables!L103+LowerGeomorphReachTables!M103+LowerGeomorphReachTables!N103</f>
        <v>110039000</v>
      </c>
    </row>
    <row r="50" spans="2:11" x14ac:dyDescent="0.25">
      <c r="B50" s="2" t="s">
        <v>100</v>
      </c>
      <c r="C50" s="53">
        <f>LowerGeomorphReachTables!C104</f>
        <v>-0.25104313260746119</v>
      </c>
      <c r="D50" s="53">
        <f>LowerGeomorphReachTables!D104</f>
        <v>-2.7806385169927908E-2</v>
      </c>
      <c r="E50" s="53">
        <f>LowerGeomorphReachTables!E104</f>
        <v>0.32828032533597645</v>
      </c>
      <c r="F50" s="53">
        <f>LowerGeomorphReachTables!G104</f>
        <v>0</v>
      </c>
      <c r="G50" s="53">
        <f>LowerGeomorphReachTables!H104</f>
        <v>-0.15594791872164135</v>
      </c>
      <c r="H50" s="53">
        <f>LowerGeomorphReachTables!I104</f>
        <v>-0.5302734375</v>
      </c>
      <c r="I50" s="53">
        <f>LowerGeomorphReachTables!J104</f>
        <v>0</v>
      </c>
      <c r="J50" s="53">
        <f>LowerGeomorphReachTables!F104</f>
        <v>1.0629895924134018E-2</v>
      </c>
      <c r="K50" s="53">
        <f>(K48-K47)/K47</f>
        <v>4.8827336216152324E-2</v>
      </c>
    </row>
    <row r="51" spans="2:11" x14ac:dyDescent="0.25">
      <c r="B51" s="2" t="s">
        <v>120</v>
      </c>
      <c r="C51" s="53">
        <f>LowerGeomorphReachTables!C105</f>
        <v>0.55679907697379261</v>
      </c>
      <c r="D51" s="53">
        <f>LowerGeomorphReachTables!D105</f>
        <v>-0.14523458609678211</v>
      </c>
      <c r="E51" s="53">
        <f>LowerGeomorphReachTables!E105</f>
        <v>-0.72735053989992104</v>
      </c>
      <c r="F51" s="53">
        <f>LowerGeomorphReachTables!G105</f>
        <v>0</v>
      </c>
      <c r="G51" s="53">
        <f>LowerGeomorphReachTables!H105</f>
        <v>8.6128315998597646E-2</v>
      </c>
      <c r="H51" s="53">
        <f>LowerGeomorphReachTables!I105</f>
        <v>1.5945945945945945</v>
      </c>
      <c r="I51" s="53">
        <f>LowerGeomorphReachTables!J105</f>
        <v>0</v>
      </c>
      <c r="J51" s="53">
        <f>LowerGeomorphReachTables!F105</f>
        <v>9.7742402315484801E-3</v>
      </c>
      <c r="K51" s="53">
        <f>(K49-K48)/K48</f>
        <v>3.3443528240575518E-2</v>
      </c>
    </row>
    <row r="52" spans="2:11" x14ac:dyDescent="0.25">
      <c r="B52" s="2" t="s">
        <v>121</v>
      </c>
      <c r="C52" s="53">
        <f>LowerGeomorphReachTables!C106</f>
        <v>0.16597535984988765</v>
      </c>
      <c r="D52" s="53">
        <f>LowerGeomorphReachTables!D106</f>
        <v>-0.16900252242570785</v>
      </c>
      <c r="E52" s="53">
        <f>LowerGeomorphReachTables!E106</f>
        <v>-0.63784508643558868</v>
      </c>
      <c r="F52" s="53">
        <f>LowerGeomorphReachTables!G106</f>
        <v>0</v>
      </c>
      <c r="G52" s="53">
        <f>LowerGeomorphReachTables!H106</f>
        <v>-8.3251134346024852E-2</v>
      </c>
      <c r="H52" s="53">
        <f>LowerGeomorphReachTables!I106</f>
        <v>0.21875</v>
      </c>
      <c r="I52" s="53">
        <f>LowerGeomorphReachTables!J106</f>
        <v>0</v>
      </c>
      <c r="J52" s="53">
        <f>LowerGeomorphReachTables!F106</f>
        <v>2.0508035312081341E-2</v>
      </c>
      <c r="K52" s="53">
        <f>(K49-K47)/K47</f>
        <v>8.3903822854384802E-2</v>
      </c>
    </row>
    <row r="55" spans="2:11" x14ac:dyDescent="0.25">
      <c r="B55" s="70" t="s">
        <v>43</v>
      </c>
      <c r="C55" s="71"/>
      <c r="D55" s="71"/>
      <c r="E55" s="71"/>
      <c r="F55" s="71"/>
      <c r="G55" s="71"/>
      <c r="H55" s="71"/>
      <c r="I55" s="71"/>
      <c r="J55" s="71"/>
      <c r="K55" s="72"/>
    </row>
    <row r="56" spans="2:11" x14ac:dyDescent="0.25">
      <c r="B56" s="79" t="s">
        <v>54</v>
      </c>
      <c r="C56" s="70" t="s">
        <v>93</v>
      </c>
      <c r="D56" s="71"/>
      <c r="E56" s="71"/>
      <c r="F56" s="71"/>
      <c r="G56" s="71"/>
      <c r="H56" s="71"/>
      <c r="I56" s="72"/>
      <c r="J56" s="70" t="s">
        <v>117</v>
      </c>
      <c r="K56" s="72"/>
    </row>
    <row r="57" spans="2:11" ht="51" x14ac:dyDescent="0.25">
      <c r="B57" s="80"/>
      <c r="C57" s="3" t="s">
        <v>19</v>
      </c>
      <c r="D57" s="51" t="s">
        <v>20</v>
      </c>
      <c r="E57" s="51" t="s">
        <v>21</v>
      </c>
      <c r="F57" s="3" t="s">
        <v>27</v>
      </c>
      <c r="G57" s="3" t="s">
        <v>28</v>
      </c>
      <c r="H57" s="3" t="s">
        <v>29</v>
      </c>
      <c r="I57" s="3" t="s">
        <v>30</v>
      </c>
      <c r="J57" s="3" t="s">
        <v>122</v>
      </c>
      <c r="K57" s="3" t="s">
        <v>118</v>
      </c>
    </row>
    <row r="58" spans="2:11" x14ac:dyDescent="0.25">
      <c r="B58" s="81"/>
      <c r="C58" s="70" t="s">
        <v>119</v>
      </c>
      <c r="D58" s="71"/>
      <c r="E58" s="71"/>
      <c r="F58" s="71"/>
      <c r="G58" s="71"/>
      <c r="H58" s="71"/>
      <c r="I58" s="71"/>
      <c r="J58" s="71"/>
      <c r="K58" s="72"/>
    </row>
    <row r="59" spans="2:11" x14ac:dyDescent="0.25">
      <c r="B59" s="50" t="s">
        <v>98</v>
      </c>
      <c r="C59" s="29">
        <f>LowerGeomorphReachTables!C112</f>
        <v>104784000</v>
      </c>
      <c r="D59" s="29">
        <f>LowerGeomorphReachTables!D112</f>
        <v>7110000</v>
      </c>
      <c r="E59" s="29">
        <f>LowerGeomorphReachTables!E112</f>
        <v>20590000</v>
      </c>
      <c r="F59" s="29">
        <f>LowerGeomorphReachTables!G112</f>
        <v>0</v>
      </c>
      <c r="G59" s="29">
        <f>LowerGeomorphReachTables!H112</f>
        <v>1262000</v>
      </c>
      <c r="H59" s="29">
        <f>LowerGeomorphReachTables!I112</f>
        <v>1254000</v>
      </c>
      <c r="I59" s="29">
        <f>LowerGeomorphReachTables!J112</f>
        <v>180000</v>
      </c>
      <c r="J59" s="29">
        <f>LowerGeomorphReachTables!F112</f>
        <v>46846000</v>
      </c>
      <c r="K59" s="29">
        <f>LowerGeomorphReachTables!K112+LowerGeomorphReachTables!L112+LowerGeomorphReachTables!M112+LowerGeomorphReachTables!N112</f>
        <v>335741000</v>
      </c>
    </row>
    <row r="60" spans="2:11" x14ac:dyDescent="0.25">
      <c r="B60" s="50">
        <v>1983</v>
      </c>
      <c r="C60" s="29">
        <f>LowerGeomorphReachTables!C113</f>
        <v>86976000</v>
      </c>
      <c r="D60" s="29">
        <f>LowerGeomorphReachTables!D113</f>
        <v>0</v>
      </c>
      <c r="E60" s="29">
        <f>LowerGeomorphReachTables!E113</f>
        <v>61382000</v>
      </c>
      <c r="F60" s="29">
        <f>LowerGeomorphReachTables!G113</f>
        <v>0</v>
      </c>
      <c r="G60" s="29">
        <f>LowerGeomorphReachTables!H113</f>
        <v>853000</v>
      </c>
      <c r="H60" s="29">
        <f>LowerGeomorphReachTables!I113</f>
        <v>1508000</v>
      </c>
      <c r="I60" s="29">
        <f>LowerGeomorphReachTables!J113</f>
        <v>29000</v>
      </c>
      <c r="J60" s="29">
        <f>LowerGeomorphReachTables!F113</f>
        <v>45390000</v>
      </c>
      <c r="K60" s="29">
        <f>LowerGeomorphReachTables!K113+LowerGeomorphReachTables!L113+LowerGeomorphReachTables!M113+LowerGeomorphReachTables!N113</f>
        <v>325762000</v>
      </c>
    </row>
    <row r="61" spans="2:11" x14ac:dyDescent="0.25">
      <c r="B61" s="50">
        <v>2012</v>
      </c>
      <c r="C61" s="29">
        <f>LowerGeomorphReachTables!C114</f>
        <v>129912000</v>
      </c>
      <c r="D61" s="29">
        <f>LowerGeomorphReachTables!D114</f>
        <v>926000</v>
      </c>
      <c r="E61" s="29">
        <f>LowerGeomorphReachTables!E114</f>
        <v>16816000</v>
      </c>
      <c r="F61" s="29">
        <f>LowerGeomorphReachTables!G114</f>
        <v>0</v>
      </c>
      <c r="G61" s="29">
        <f>LowerGeomorphReachTables!H114</f>
        <v>4811000</v>
      </c>
      <c r="H61" s="29">
        <f>LowerGeomorphReachTables!I114</f>
        <v>1664000</v>
      </c>
      <c r="I61" s="29">
        <f>LowerGeomorphReachTables!J114</f>
        <v>0</v>
      </c>
      <c r="J61" s="29">
        <f>LowerGeomorphReachTables!F114</f>
        <v>49103000</v>
      </c>
      <c r="K61" s="29">
        <f>LowerGeomorphReachTables!K114+LowerGeomorphReachTables!L114+LowerGeomorphReachTables!M114+LowerGeomorphReachTables!N114</f>
        <v>319266000</v>
      </c>
    </row>
    <row r="62" spans="2:11" x14ac:dyDescent="0.25">
      <c r="B62" s="2" t="s">
        <v>100</v>
      </c>
      <c r="C62" s="53">
        <f>LowerGeomorphReachTables!C115</f>
        <v>-0.16994961062757674</v>
      </c>
      <c r="D62" s="53">
        <f>LowerGeomorphReachTables!D115</f>
        <v>-1</v>
      </c>
      <c r="E62" s="53">
        <f>LowerGeomorphReachTables!E115</f>
        <v>1.9811559009227782</v>
      </c>
      <c r="F62" s="53">
        <f>LowerGeomorphReachTables!G115</f>
        <v>0</v>
      </c>
      <c r="G62" s="53">
        <f>LowerGeomorphReachTables!H115</f>
        <v>-0.32408874801901744</v>
      </c>
      <c r="H62" s="53">
        <f>LowerGeomorphReachTables!I115</f>
        <v>0.20255183413078151</v>
      </c>
      <c r="I62" s="53">
        <f>LowerGeomorphReachTables!J115</f>
        <v>-0.83888888888888891</v>
      </c>
      <c r="J62" s="53">
        <f>LowerGeomorphReachTables!F115</f>
        <v>-3.1080561840925586E-2</v>
      </c>
      <c r="K62" s="53">
        <f>(K60-K59)/K59</f>
        <v>-2.9722315713600664E-2</v>
      </c>
    </row>
    <row r="63" spans="2:11" x14ac:dyDescent="0.25">
      <c r="B63" s="2" t="s">
        <v>120</v>
      </c>
      <c r="C63" s="53">
        <f>LowerGeomorphReachTables!C116</f>
        <v>0.49365342163355408</v>
      </c>
      <c r="D63" s="53" t="str">
        <f>LowerGeomorphReachTables!D116</f>
        <v>U</v>
      </c>
      <c r="E63" s="53">
        <f>LowerGeomorphReachTables!E116</f>
        <v>-0.72604346551106191</v>
      </c>
      <c r="F63" s="53">
        <f>LowerGeomorphReachTables!G116</f>
        <v>0</v>
      </c>
      <c r="G63" s="53">
        <f>LowerGeomorphReachTables!H116</f>
        <v>4.6400937866354042</v>
      </c>
      <c r="H63" s="53">
        <f>LowerGeomorphReachTables!I116</f>
        <v>0.10344827586206896</v>
      </c>
      <c r="I63" s="53">
        <f>LowerGeomorphReachTables!J116</f>
        <v>-1</v>
      </c>
      <c r="J63" s="53">
        <f>LowerGeomorphReachTables!F116</f>
        <v>8.1802159065873542E-2</v>
      </c>
      <c r="K63" s="53">
        <f>(K61-K60)/K60</f>
        <v>-1.9940938476556504E-2</v>
      </c>
    </row>
    <row r="64" spans="2:11" x14ac:dyDescent="0.25">
      <c r="B64" s="2" t="s">
        <v>121</v>
      </c>
      <c r="C64" s="53">
        <f>LowerGeomorphReachTables!C117</f>
        <v>0.23980760421438388</v>
      </c>
      <c r="D64" s="53">
        <f>LowerGeomorphReachTables!D117</f>
        <v>-0.869760900140647</v>
      </c>
      <c r="E64" s="53">
        <f>LowerGeomorphReachTables!E117</f>
        <v>-0.18329286061194755</v>
      </c>
      <c r="F64" s="53">
        <f>LowerGeomorphReachTables!G117</f>
        <v>0</v>
      </c>
      <c r="G64" s="53">
        <f>LowerGeomorphReachTables!H117</f>
        <v>2.812202852614897</v>
      </c>
      <c r="H64" s="53">
        <f>LowerGeomorphReachTables!I117</f>
        <v>0.32695374800637961</v>
      </c>
      <c r="I64" s="53">
        <f>LowerGeomorphReachTables!J117</f>
        <v>-1</v>
      </c>
      <c r="J64" s="53">
        <f>LowerGeomorphReachTables!F117</f>
        <v>4.8179140161379842E-2</v>
      </c>
      <c r="K64" s="53">
        <f>(K61-K59)/K59</f>
        <v>-4.9070563321131466E-2</v>
      </c>
    </row>
    <row r="67" spans="2:11" x14ac:dyDescent="0.25">
      <c r="B67" s="70" t="s">
        <v>44</v>
      </c>
      <c r="C67" s="71"/>
      <c r="D67" s="71"/>
      <c r="E67" s="71"/>
      <c r="F67" s="71"/>
      <c r="G67" s="71"/>
      <c r="H67" s="71"/>
      <c r="I67" s="71"/>
      <c r="J67" s="71"/>
      <c r="K67" s="72"/>
    </row>
    <row r="68" spans="2:11" x14ac:dyDescent="0.25">
      <c r="B68" s="79" t="s">
        <v>54</v>
      </c>
      <c r="C68" s="70" t="s">
        <v>93</v>
      </c>
      <c r="D68" s="71"/>
      <c r="E68" s="71"/>
      <c r="F68" s="71"/>
      <c r="G68" s="71"/>
      <c r="H68" s="71"/>
      <c r="I68" s="72"/>
      <c r="J68" s="70" t="s">
        <v>117</v>
      </c>
      <c r="K68" s="72"/>
    </row>
    <row r="69" spans="2:11" ht="51" x14ac:dyDescent="0.25">
      <c r="B69" s="80"/>
      <c r="C69" s="3" t="s">
        <v>19</v>
      </c>
      <c r="D69" s="51" t="s">
        <v>20</v>
      </c>
      <c r="E69" s="51" t="s">
        <v>21</v>
      </c>
      <c r="F69" s="3" t="s">
        <v>27</v>
      </c>
      <c r="G69" s="3" t="s">
        <v>28</v>
      </c>
      <c r="H69" s="3" t="s">
        <v>29</v>
      </c>
      <c r="I69" s="3" t="s">
        <v>30</v>
      </c>
      <c r="J69" s="3" t="s">
        <v>122</v>
      </c>
      <c r="K69" s="3" t="s">
        <v>118</v>
      </c>
    </row>
    <row r="70" spans="2:11" x14ac:dyDescent="0.25">
      <c r="B70" s="81"/>
      <c r="C70" s="70" t="s">
        <v>119</v>
      </c>
      <c r="D70" s="71"/>
      <c r="E70" s="71"/>
      <c r="F70" s="71"/>
      <c r="G70" s="71"/>
      <c r="H70" s="71"/>
      <c r="I70" s="71"/>
      <c r="J70" s="71"/>
      <c r="K70" s="72"/>
    </row>
    <row r="71" spans="2:11" x14ac:dyDescent="0.25">
      <c r="B71" s="50" t="s">
        <v>98</v>
      </c>
      <c r="C71" s="29">
        <f>LowerGeomorphReachTables!C123</f>
        <v>212750000</v>
      </c>
      <c r="D71" s="29">
        <f>LowerGeomorphReachTables!D123</f>
        <v>220216000</v>
      </c>
      <c r="E71" s="29">
        <f>LowerGeomorphReachTables!E123</f>
        <v>138925000</v>
      </c>
      <c r="F71" s="29">
        <f>LowerGeomorphReachTables!G123</f>
        <v>0</v>
      </c>
      <c r="G71" s="29">
        <f>LowerGeomorphReachTables!H123</f>
        <v>643000</v>
      </c>
      <c r="H71" s="29">
        <f>LowerGeomorphReachTables!I123</f>
        <v>3651000</v>
      </c>
      <c r="I71" s="29">
        <f>LowerGeomorphReachTables!J123</f>
        <v>4360000</v>
      </c>
      <c r="J71" s="29">
        <f>LowerGeomorphReachTables!F123</f>
        <v>620599000</v>
      </c>
      <c r="K71" s="29">
        <f>LowerGeomorphReachTables!K123+LowerGeomorphReachTables!L123+LowerGeomorphReachTables!M123+LowerGeomorphReachTables!N123</f>
        <v>811782000</v>
      </c>
    </row>
    <row r="72" spans="2:11" x14ac:dyDescent="0.25">
      <c r="B72" s="50">
        <v>1983</v>
      </c>
      <c r="C72" s="29">
        <f>LowerGeomorphReachTables!C124</f>
        <v>189444000</v>
      </c>
      <c r="D72" s="29">
        <f>LowerGeomorphReachTables!D124</f>
        <v>210871000</v>
      </c>
      <c r="E72" s="29">
        <f>LowerGeomorphReachTables!E124</f>
        <v>199858000</v>
      </c>
      <c r="F72" s="29">
        <f>LowerGeomorphReachTables!G124</f>
        <v>0</v>
      </c>
      <c r="G72" s="29">
        <f>LowerGeomorphReachTables!H124</f>
        <v>0</v>
      </c>
      <c r="H72" s="29">
        <f>LowerGeomorphReachTables!I124</f>
        <v>4027000</v>
      </c>
      <c r="I72" s="29">
        <f>LowerGeomorphReachTables!J124</f>
        <v>6043000</v>
      </c>
      <c r="J72" s="29">
        <f>LowerGeomorphReachTables!F124</f>
        <v>614063000</v>
      </c>
      <c r="K72" s="29">
        <f>LowerGeomorphReachTables!K124+LowerGeomorphReachTables!L124+LowerGeomorphReachTables!M124+LowerGeomorphReachTables!N124</f>
        <v>788619000</v>
      </c>
    </row>
    <row r="73" spans="2:11" x14ac:dyDescent="0.25">
      <c r="B73" s="50">
        <v>2012</v>
      </c>
      <c r="C73" s="29">
        <f>LowerGeomorphReachTables!C125</f>
        <v>298210000</v>
      </c>
      <c r="D73" s="29">
        <f>LowerGeomorphReachTables!D125</f>
        <v>106821000</v>
      </c>
      <c r="E73" s="29">
        <f>LowerGeomorphReachTables!E125</f>
        <v>142664000</v>
      </c>
      <c r="F73" s="29">
        <f>LowerGeomorphReachTables!G125</f>
        <v>0</v>
      </c>
      <c r="G73" s="29">
        <f>LowerGeomorphReachTables!H125</f>
        <v>7410000</v>
      </c>
      <c r="H73" s="29">
        <f>LowerGeomorphReachTables!I125</f>
        <v>3700000</v>
      </c>
      <c r="I73" s="29">
        <f>LowerGeomorphReachTables!J125</f>
        <v>4524000</v>
      </c>
      <c r="J73" s="29">
        <f>LowerGeomorphReachTables!F125</f>
        <v>681302000</v>
      </c>
      <c r="K73" s="29">
        <f>LowerGeomorphReachTables!K125+LowerGeomorphReachTables!L125+LowerGeomorphReachTables!M125+LowerGeomorphReachTables!N125</f>
        <v>768294000</v>
      </c>
    </row>
    <row r="74" spans="2:11" x14ac:dyDescent="0.25">
      <c r="B74" s="2" t="s">
        <v>100</v>
      </c>
      <c r="C74" s="53">
        <f>LowerGeomorphReachTables!C126</f>
        <v>-0.10954641598119859</v>
      </c>
      <c r="D74" s="53">
        <f>LowerGeomorphReachTables!D126</f>
        <v>-4.2435608675118974E-2</v>
      </c>
      <c r="E74" s="53">
        <f>LowerGeomorphReachTables!E126</f>
        <v>0.43860356307360088</v>
      </c>
      <c r="F74" s="53">
        <f>LowerGeomorphReachTables!G126</f>
        <v>0</v>
      </c>
      <c r="G74" s="53">
        <f>LowerGeomorphReachTables!H126</f>
        <v>-1</v>
      </c>
      <c r="H74" s="53">
        <f>LowerGeomorphReachTables!I126</f>
        <v>0.10298548342919749</v>
      </c>
      <c r="I74" s="53">
        <f>LowerGeomorphReachTables!J126</f>
        <v>0.38600917431192661</v>
      </c>
      <c r="J74" s="53">
        <f>LowerGeomorphReachTables!F126</f>
        <v>-1.0531760444344899E-2</v>
      </c>
      <c r="K74" s="53">
        <f>(K72-K71)/K71</f>
        <v>-2.8533522546693571E-2</v>
      </c>
    </row>
    <row r="75" spans="2:11" x14ac:dyDescent="0.25">
      <c r="B75" s="2" t="s">
        <v>120</v>
      </c>
      <c r="C75" s="53">
        <f>LowerGeomorphReachTables!C127</f>
        <v>0.57413272523806502</v>
      </c>
      <c r="D75" s="53">
        <f>LowerGeomorphReachTables!D127</f>
        <v>-0.49342963233446041</v>
      </c>
      <c r="E75" s="53">
        <f>LowerGeomorphReachTables!E127</f>
        <v>-0.28617318295990152</v>
      </c>
      <c r="F75" s="53">
        <f>LowerGeomorphReachTables!G127</f>
        <v>0</v>
      </c>
      <c r="G75" s="53" t="str">
        <f>LowerGeomorphReachTables!H127</f>
        <v>U</v>
      </c>
      <c r="H75" s="53">
        <f>LowerGeomorphReachTables!I127</f>
        <v>-8.1201887260988329E-2</v>
      </c>
      <c r="I75" s="53">
        <f>LowerGeomorphReachTables!J127</f>
        <v>-0.25136521595234157</v>
      </c>
      <c r="J75" s="53">
        <f>LowerGeomorphReachTables!F127</f>
        <v>0.10949853679508455</v>
      </c>
      <c r="K75" s="53">
        <f>(K73-K72)/K72</f>
        <v>-2.5772901743427435E-2</v>
      </c>
    </row>
    <row r="76" spans="2:11" x14ac:dyDescent="0.25">
      <c r="B76" s="2" t="s">
        <v>121</v>
      </c>
      <c r="C76" s="53">
        <f>LowerGeomorphReachTables!C128</f>
        <v>0.40169212690951822</v>
      </c>
      <c r="D76" s="53">
        <f>LowerGeomorphReachTables!D128</f>
        <v>-0.51492625422312643</v>
      </c>
      <c r="E76" s="53">
        <f>LowerGeomorphReachTables!E128</f>
        <v>2.6913802411373044E-2</v>
      </c>
      <c r="F76" s="53">
        <f>LowerGeomorphReachTables!G128</f>
        <v>0</v>
      </c>
      <c r="G76" s="53">
        <f>LowerGeomorphReachTables!H128</f>
        <v>10.524105754276828</v>
      </c>
      <c r="H76" s="53">
        <f>LowerGeomorphReachTables!I128</f>
        <v>1.3420980553273076E-2</v>
      </c>
      <c r="I76" s="53">
        <f>LowerGeomorphReachTables!J128</f>
        <v>3.7614678899082571E-2</v>
      </c>
      <c r="J76" s="53">
        <f>LowerGeomorphReachTables!F128</f>
        <v>9.7813563992207531E-2</v>
      </c>
      <c r="K76" s="53">
        <f>(K73-K71)/K71</f>
        <v>-5.3571032617131198E-2</v>
      </c>
    </row>
    <row r="79" spans="2:11" x14ac:dyDescent="0.25">
      <c r="B79" s="70" t="s">
        <v>123</v>
      </c>
      <c r="C79" s="71"/>
      <c r="D79" s="71"/>
      <c r="E79" s="71"/>
      <c r="F79" s="71"/>
      <c r="G79" s="71"/>
      <c r="H79" s="71"/>
      <c r="I79" s="71"/>
      <c r="J79" s="71"/>
      <c r="K79" s="72"/>
    </row>
    <row r="80" spans="2:11" x14ac:dyDescent="0.25">
      <c r="B80" s="79" t="s">
        <v>54</v>
      </c>
      <c r="C80" s="70" t="s">
        <v>93</v>
      </c>
      <c r="D80" s="71"/>
      <c r="E80" s="71"/>
      <c r="F80" s="71"/>
      <c r="G80" s="71"/>
      <c r="H80" s="71"/>
      <c r="I80" s="72"/>
      <c r="J80" s="70" t="s">
        <v>117</v>
      </c>
      <c r="K80" s="72"/>
    </row>
    <row r="81" spans="2:11" ht="51" x14ac:dyDescent="0.25">
      <c r="B81" s="80"/>
      <c r="C81" s="3" t="s">
        <v>19</v>
      </c>
      <c r="D81" s="51" t="s">
        <v>20</v>
      </c>
      <c r="E81" s="51" t="s">
        <v>21</v>
      </c>
      <c r="F81" s="3" t="s">
        <v>27</v>
      </c>
      <c r="G81" s="3" t="s">
        <v>28</v>
      </c>
      <c r="H81" s="3" t="s">
        <v>29</v>
      </c>
      <c r="I81" s="3" t="s">
        <v>30</v>
      </c>
      <c r="J81" s="3" t="s">
        <v>122</v>
      </c>
      <c r="K81" s="3" t="s">
        <v>118</v>
      </c>
    </row>
    <row r="82" spans="2:11" x14ac:dyDescent="0.25">
      <c r="B82" s="81"/>
      <c r="C82" s="70" t="s">
        <v>119</v>
      </c>
      <c r="D82" s="71"/>
      <c r="E82" s="71"/>
      <c r="F82" s="71"/>
      <c r="G82" s="71"/>
      <c r="H82" s="71"/>
      <c r="I82" s="71"/>
      <c r="J82" s="71"/>
      <c r="K82" s="72"/>
    </row>
    <row r="83" spans="2:11" x14ac:dyDescent="0.25">
      <c r="B83" s="50" t="s">
        <v>98</v>
      </c>
      <c r="C83" s="29">
        <f>LowerGeomorphReachTables!C134</f>
        <v>9599000</v>
      </c>
      <c r="D83" s="29">
        <f>LowerGeomorphReachTables!D134</f>
        <v>10875000</v>
      </c>
      <c r="E83" s="29">
        <f>LowerGeomorphReachTables!E134</f>
        <v>15100000</v>
      </c>
      <c r="F83" s="29">
        <f>LowerGeomorphReachTables!G134</f>
        <v>0</v>
      </c>
      <c r="G83" s="29">
        <f>LowerGeomorphReachTables!H134</f>
        <v>195000</v>
      </c>
      <c r="H83" s="29">
        <f>LowerGeomorphReachTables!I134</f>
        <v>938000</v>
      </c>
      <c r="I83" s="29">
        <f>LowerGeomorphReachTables!J134</f>
        <v>0</v>
      </c>
      <c r="J83" s="29">
        <f>LowerGeomorphReachTables!F134</f>
        <v>8961000</v>
      </c>
      <c r="K83" s="29">
        <f>SUM(LowerGeomorphReachTables!K134:N134)</f>
        <v>34777000</v>
      </c>
    </row>
    <row r="84" spans="2:11" x14ac:dyDescent="0.25">
      <c r="B84" s="50">
        <v>1983</v>
      </c>
      <c r="C84" s="29">
        <f>LowerGeomorphReachTables!C135</f>
        <v>7696000</v>
      </c>
      <c r="D84" s="29">
        <f>LowerGeomorphReachTables!D135</f>
        <v>3956000</v>
      </c>
      <c r="E84" s="29">
        <f>LowerGeomorphReachTables!E135</f>
        <v>36703000</v>
      </c>
      <c r="F84" s="29">
        <f>LowerGeomorphReachTables!G135</f>
        <v>0</v>
      </c>
      <c r="G84" s="29">
        <f>LowerGeomorphReachTables!H135</f>
        <v>1971000</v>
      </c>
      <c r="H84" s="29">
        <f>LowerGeomorphReachTables!I135</f>
        <v>1234000</v>
      </c>
      <c r="I84" s="29">
        <f>LowerGeomorphReachTables!J135</f>
        <v>0</v>
      </c>
      <c r="J84" s="29">
        <f>LowerGeomorphReachTables!F135</f>
        <v>13783000</v>
      </c>
      <c r="K84" s="29">
        <f>SUM(LowerGeomorphReachTables!K135:N135)</f>
        <v>23621000</v>
      </c>
    </row>
    <row r="85" spans="2:11" x14ac:dyDescent="0.25">
      <c r="B85" s="50">
        <v>2012</v>
      </c>
      <c r="C85" s="29">
        <f>LowerGeomorphReachTables!C136</f>
        <v>6155000</v>
      </c>
      <c r="D85" s="29">
        <f>LowerGeomorphReachTables!D136</f>
        <v>10508000</v>
      </c>
      <c r="E85" s="29">
        <f>LowerGeomorphReachTables!E136</f>
        <v>26348000</v>
      </c>
      <c r="F85" s="29">
        <f>LowerGeomorphReachTables!G136</f>
        <v>0</v>
      </c>
      <c r="G85" s="29">
        <f>LowerGeomorphReachTables!H136</f>
        <v>695000</v>
      </c>
      <c r="H85" s="29">
        <f>LowerGeomorphReachTables!I136</f>
        <v>288000</v>
      </c>
      <c r="I85" s="29">
        <f>LowerGeomorphReachTables!J136</f>
        <v>137000</v>
      </c>
      <c r="J85" s="29">
        <f>LowerGeomorphReachTables!F136</f>
        <v>22297000</v>
      </c>
      <c r="K85" s="29">
        <f>SUM(LowerGeomorphReachTables!K136:N136)</f>
        <v>20207000</v>
      </c>
    </row>
    <row r="86" spans="2:11" x14ac:dyDescent="0.25">
      <c r="B86" s="2" t="s">
        <v>100</v>
      </c>
      <c r="C86" s="53">
        <f>LowerGeomorphReachTables!C137</f>
        <v>-0.19824981768934263</v>
      </c>
      <c r="D86" s="53">
        <f>LowerGeomorphReachTables!D137</f>
        <v>-0.63622988505747124</v>
      </c>
      <c r="E86" s="53">
        <f>LowerGeomorphReachTables!E137</f>
        <v>1.4306622516556291</v>
      </c>
      <c r="F86" s="53">
        <f>LowerGeomorphReachTables!G137</f>
        <v>0</v>
      </c>
      <c r="G86" s="53">
        <f>LowerGeomorphReachTables!H137</f>
        <v>9.1076923076923073</v>
      </c>
      <c r="H86" s="53">
        <f>LowerGeomorphReachTables!I137</f>
        <v>0.31556503198294245</v>
      </c>
      <c r="I86" s="53">
        <f>LowerGeomorphReachTables!J137</f>
        <v>0</v>
      </c>
      <c r="J86" s="53">
        <f>LowerGeomorphReachTables!F137</f>
        <v>0.53810958598370717</v>
      </c>
      <c r="K86" s="53">
        <f>SUM(LowerGeomorphReachTables!K137:N137)</f>
        <v>-0.33286367426747565</v>
      </c>
    </row>
    <row r="87" spans="2:11" x14ac:dyDescent="0.25">
      <c r="B87" s="2" t="s">
        <v>120</v>
      </c>
      <c r="C87" s="53">
        <f>LowerGeomorphReachTables!C138</f>
        <v>-0.20023388773388773</v>
      </c>
      <c r="D87" s="53">
        <f>LowerGeomorphReachTables!D138</f>
        <v>1.6562184024266937</v>
      </c>
      <c r="E87" s="53">
        <f>LowerGeomorphReachTables!E138</f>
        <v>-0.28212952619676868</v>
      </c>
      <c r="F87" s="53">
        <f>LowerGeomorphReachTables!G138</f>
        <v>0</v>
      </c>
      <c r="G87" s="53">
        <f>LowerGeomorphReachTables!H138</f>
        <v>-0.64738711314053776</v>
      </c>
      <c r="H87" s="53">
        <f>LowerGeomorphReachTables!I138</f>
        <v>-0.76661264181523503</v>
      </c>
      <c r="I87" s="53" t="str">
        <f>LowerGeomorphReachTables!J138</f>
        <v>U</v>
      </c>
      <c r="J87" s="53">
        <f>LowerGeomorphReachTables!F138</f>
        <v>0.61771747805267363</v>
      </c>
      <c r="K87" s="53">
        <f>SUM(LowerGeomorphReachTables!K138:N138)</f>
        <v>-1.1290461618033705</v>
      </c>
    </row>
    <row r="88" spans="2:11" x14ac:dyDescent="0.25">
      <c r="B88" s="2" t="s">
        <v>121</v>
      </c>
      <c r="C88" s="53">
        <f>LowerGeomorphReachTables!C139</f>
        <v>-0.35878737368475883</v>
      </c>
      <c r="D88" s="53">
        <f>LowerGeomorphReachTables!D139</f>
        <v>-3.3747126436781606E-2</v>
      </c>
      <c r="E88" s="53">
        <f>LowerGeomorphReachTables!E139</f>
        <v>0.74490066225165563</v>
      </c>
      <c r="F88" s="53">
        <f>LowerGeomorphReachTables!G139</f>
        <v>0</v>
      </c>
      <c r="G88" s="53">
        <f>LowerGeomorphReachTables!H139</f>
        <v>2.5641025641025643</v>
      </c>
      <c r="H88" s="53">
        <f>LowerGeomorphReachTables!I139</f>
        <v>-0.69296375266524524</v>
      </c>
      <c r="I88" s="53" t="str">
        <f>LowerGeomorphReachTables!J139</f>
        <v>U</v>
      </c>
      <c r="J88" s="53">
        <f>LowerGeomorphReachTables!F139</f>
        <v>1.4882267604062047</v>
      </c>
      <c r="K88" s="53">
        <f>SUM(LowerGeomorphReachTables!K139:N139)</f>
        <v>-0.41895505650286108</v>
      </c>
    </row>
    <row r="91" spans="2:11" s="59" customFormat="1" x14ac:dyDescent="0.25"/>
    <row r="92" spans="2:11" s="59" customFormat="1" x14ac:dyDescent="0.25"/>
    <row r="93" spans="2:11" x14ac:dyDescent="0.25">
      <c r="B93" s="70" t="s">
        <v>124</v>
      </c>
      <c r="C93" s="71"/>
      <c r="D93" s="71"/>
      <c r="E93" s="71"/>
      <c r="F93" s="71"/>
      <c r="G93" s="71"/>
      <c r="H93" s="71"/>
      <c r="I93" s="71"/>
      <c r="J93" s="71"/>
      <c r="K93" s="72"/>
    </row>
    <row r="94" spans="2:11" x14ac:dyDescent="0.25">
      <c r="B94" s="79" t="s">
        <v>54</v>
      </c>
      <c r="C94" s="70" t="s">
        <v>93</v>
      </c>
      <c r="D94" s="71"/>
      <c r="E94" s="71"/>
      <c r="F94" s="71"/>
      <c r="G94" s="71"/>
      <c r="H94" s="71"/>
      <c r="I94" s="72"/>
      <c r="J94" s="70" t="s">
        <v>117</v>
      </c>
      <c r="K94" s="72"/>
    </row>
    <row r="95" spans="2:11" ht="51" x14ac:dyDescent="0.25">
      <c r="B95" s="80"/>
      <c r="C95" s="3" t="s">
        <v>19</v>
      </c>
      <c r="D95" s="51" t="s">
        <v>20</v>
      </c>
      <c r="E95" s="51" t="s">
        <v>21</v>
      </c>
      <c r="F95" s="3" t="s">
        <v>27</v>
      </c>
      <c r="G95" s="3" t="s">
        <v>28</v>
      </c>
      <c r="H95" s="3" t="s">
        <v>29</v>
      </c>
      <c r="I95" s="3" t="s">
        <v>30</v>
      </c>
      <c r="J95" s="3" t="s">
        <v>122</v>
      </c>
      <c r="K95" s="3" t="s">
        <v>118</v>
      </c>
    </row>
    <row r="96" spans="2:11" x14ac:dyDescent="0.25">
      <c r="B96" s="81"/>
      <c r="C96" s="70" t="s">
        <v>119</v>
      </c>
      <c r="D96" s="71"/>
      <c r="E96" s="71"/>
      <c r="F96" s="71"/>
      <c r="G96" s="71"/>
      <c r="H96" s="71"/>
      <c r="I96" s="71"/>
      <c r="J96" s="71"/>
      <c r="K96" s="72"/>
    </row>
    <row r="97" spans="2:11" x14ac:dyDescent="0.25">
      <c r="B97" s="50" t="s">
        <v>98</v>
      </c>
      <c r="C97" s="29">
        <f>LowerGeomorphReachTables!C167</f>
        <v>5238000</v>
      </c>
      <c r="D97" s="29">
        <f>LowerGeomorphReachTables!D167</f>
        <v>1451000</v>
      </c>
      <c r="E97" s="29">
        <f>LowerGeomorphReachTables!E167</f>
        <v>3018000</v>
      </c>
      <c r="F97" s="29">
        <f>LowerGeomorphReachTables!G167</f>
        <v>2811000</v>
      </c>
      <c r="G97" s="29">
        <f>LowerGeomorphReachTables!H167</f>
        <v>280000</v>
      </c>
      <c r="H97" s="29">
        <f>LowerGeomorphReachTables!I167</f>
        <v>0</v>
      </c>
      <c r="I97" s="29">
        <f>LowerGeomorphReachTables!J167</f>
        <v>0</v>
      </c>
      <c r="J97" s="29">
        <f>LowerGeomorphReachTables!F167</f>
        <v>18794000</v>
      </c>
      <c r="K97" s="29">
        <f>SUM(LowerGeomorphReachTables!K167:N167)</f>
        <v>40264000</v>
      </c>
    </row>
    <row r="98" spans="2:11" x14ac:dyDescent="0.25">
      <c r="B98" s="50">
        <v>1983</v>
      </c>
      <c r="C98" s="29">
        <f>LowerGeomorphReachTables!C168</f>
        <v>3933000</v>
      </c>
      <c r="D98" s="29">
        <f>LowerGeomorphReachTables!D168</f>
        <v>1615000</v>
      </c>
      <c r="E98" s="29">
        <f>LowerGeomorphReachTables!E168</f>
        <v>934000</v>
      </c>
      <c r="F98" s="29">
        <f>LowerGeomorphReachTables!G168</f>
        <v>2463000</v>
      </c>
      <c r="G98" s="29">
        <f>LowerGeomorphReachTables!H168</f>
        <v>674000</v>
      </c>
      <c r="H98" s="29">
        <f>LowerGeomorphReachTables!I168</f>
        <v>68000</v>
      </c>
      <c r="I98" s="29">
        <f>LowerGeomorphReachTables!J168</f>
        <v>636000</v>
      </c>
      <c r="J98" s="29">
        <f>LowerGeomorphReachTables!F168</f>
        <v>20682000</v>
      </c>
      <c r="K98" s="29">
        <f>SUM(LowerGeomorphReachTables!K168:N168)</f>
        <v>40519000</v>
      </c>
    </row>
    <row r="99" spans="2:11" x14ac:dyDescent="0.25">
      <c r="B99" s="50">
        <v>2012</v>
      </c>
      <c r="C99" s="29">
        <f>LowerGeomorphReachTables!C169</f>
        <v>5021000</v>
      </c>
      <c r="D99" s="29">
        <f>LowerGeomorphReachTables!D169</f>
        <v>1407000</v>
      </c>
      <c r="E99" s="29">
        <f>LowerGeomorphReachTables!E169</f>
        <v>354000</v>
      </c>
      <c r="F99" s="29">
        <f>LowerGeomorphReachTables!G169</f>
        <v>1618000</v>
      </c>
      <c r="G99" s="29">
        <f>LowerGeomorphReachTables!H169</f>
        <v>809000</v>
      </c>
      <c r="H99" s="29">
        <f>LowerGeomorphReachTables!I169</f>
        <v>186000</v>
      </c>
      <c r="I99" s="29">
        <f>LowerGeomorphReachTables!J169</f>
        <v>0</v>
      </c>
      <c r="J99" s="29">
        <f>LowerGeomorphReachTables!F169</f>
        <v>20717000</v>
      </c>
      <c r="K99" s="29">
        <f>SUM(LowerGeomorphReachTables!K169:N169)</f>
        <v>40416000</v>
      </c>
    </row>
    <row r="100" spans="2:11" x14ac:dyDescent="0.25">
      <c r="B100" s="2" t="s">
        <v>100</v>
      </c>
      <c r="C100" s="53">
        <f>LowerGeomorphReachTables!C170</f>
        <v>-0.24914089347079038</v>
      </c>
      <c r="D100" s="53">
        <f>LowerGeomorphReachTables!D170</f>
        <v>0.11302549965541006</v>
      </c>
      <c r="E100" s="53">
        <f>LowerGeomorphReachTables!E170</f>
        <v>-0.6905235255135852</v>
      </c>
      <c r="F100" s="53">
        <f>LowerGeomorphReachTables!G170</f>
        <v>-0.12379935965848453</v>
      </c>
      <c r="G100" s="53">
        <f>LowerGeomorphReachTables!H170</f>
        <v>1.4071428571428573</v>
      </c>
      <c r="H100" s="53" t="str">
        <f>LowerGeomorphReachTables!I170</f>
        <v>U</v>
      </c>
      <c r="I100" s="53" t="str">
        <f>LowerGeomorphReachTables!J170</f>
        <v>U</v>
      </c>
      <c r="J100" s="53">
        <f>LowerGeomorphReachTables!F170</f>
        <v>0.10045759284878153</v>
      </c>
      <c r="K100" s="53">
        <f>SUM(LowerGeomorphReachTables!K170:N170)</f>
        <v>-0.99632389716915071</v>
      </c>
    </row>
    <row r="101" spans="2:11" x14ac:dyDescent="0.25">
      <c r="B101" s="2" t="s">
        <v>120</v>
      </c>
      <c r="C101" s="53">
        <f>LowerGeomorphReachTables!C171</f>
        <v>0.27663361301805239</v>
      </c>
      <c r="D101" s="53">
        <f>LowerGeomorphReachTables!D171</f>
        <v>-0.12879256965944272</v>
      </c>
      <c r="E101" s="53">
        <f>LowerGeomorphReachTables!E171</f>
        <v>-0.62098501070663814</v>
      </c>
      <c r="F101" s="53">
        <f>LowerGeomorphReachTables!G171</f>
        <v>-0.34307754770604953</v>
      </c>
      <c r="G101" s="53">
        <f>LowerGeomorphReachTables!H171</f>
        <v>0.20029673590504452</v>
      </c>
      <c r="H101" s="53">
        <f>LowerGeomorphReachTables!I171</f>
        <v>1.7352941176470589</v>
      </c>
      <c r="I101" s="53">
        <f>LowerGeomorphReachTables!J171</f>
        <v>-1</v>
      </c>
      <c r="J101" s="53">
        <f>LowerGeomorphReachTables!F171</f>
        <v>1.6922928150082197E-3</v>
      </c>
      <c r="K101" s="53">
        <f>SUM(LowerGeomorphReachTables!K171:N171)</f>
        <v>-0.28639468097255094</v>
      </c>
    </row>
    <row r="102" spans="2:11" x14ac:dyDescent="0.25">
      <c r="B102" s="2" t="s">
        <v>121</v>
      </c>
      <c r="C102" s="53">
        <f>LowerGeomorphReachTables!C172</f>
        <v>-4.1428025964108439E-2</v>
      </c>
      <c r="D102" s="53">
        <f>LowerGeomorphReachTables!D172</f>
        <v>-3.0323914541695383E-2</v>
      </c>
      <c r="E102" s="53">
        <f>LowerGeomorphReachTables!E172</f>
        <v>-0.88270377733598404</v>
      </c>
      <c r="F102" s="53">
        <f>LowerGeomorphReachTables!G172</f>
        <v>-0.42440412664532196</v>
      </c>
      <c r="G102" s="53">
        <f>LowerGeomorphReachTables!H172</f>
        <v>1.8892857142857142</v>
      </c>
      <c r="H102" s="53" t="str">
        <f>LowerGeomorphReachTables!I172</f>
        <v>U</v>
      </c>
      <c r="I102" s="53">
        <f>LowerGeomorphReachTables!J172</f>
        <v>0</v>
      </c>
      <c r="J102" s="53">
        <f>LowerGeomorphReachTables!F172</f>
        <v>0.10231988932638075</v>
      </c>
      <c r="K102" s="53">
        <f>SUM(LowerGeomorphReachTables!K172:N172)</f>
        <v>0.13720311745697622</v>
      </c>
    </row>
    <row r="105" spans="2:11" s="59" customFormat="1" x14ac:dyDescent="0.25"/>
    <row r="106" spans="2:11" s="59" customFormat="1" x14ac:dyDescent="0.25"/>
    <row r="107" spans="2:11" x14ac:dyDescent="0.25">
      <c r="B107" s="70" t="s">
        <v>125</v>
      </c>
      <c r="C107" s="71"/>
      <c r="D107" s="71"/>
      <c r="E107" s="71"/>
      <c r="F107" s="71"/>
      <c r="G107" s="71"/>
      <c r="H107" s="71"/>
      <c r="I107" s="71"/>
      <c r="J107" s="71"/>
      <c r="K107" s="72"/>
    </row>
    <row r="108" spans="2:11" x14ac:dyDescent="0.25">
      <c r="B108" s="79" t="s">
        <v>54</v>
      </c>
      <c r="C108" s="70" t="s">
        <v>93</v>
      </c>
      <c r="D108" s="71"/>
      <c r="E108" s="71"/>
      <c r="F108" s="71"/>
      <c r="G108" s="71"/>
      <c r="H108" s="71"/>
      <c r="I108" s="72"/>
      <c r="J108" s="70" t="s">
        <v>117</v>
      </c>
      <c r="K108" s="72"/>
    </row>
    <row r="109" spans="2:11" ht="51" x14ac:dyDescent="0.25">
      <c r="B109" s="80"/>
      <c r="C109" s="3" t="s">
        <v>19</v>
      </c>
      <c r="D109" s="51" t="s">
        <v>20</v>
      </c>
      <c r="E109" s="51" t="s">
        <v>21</v>
      </c>
      <c r="F109" s="3" t="s">
        <v>27</v>
      </c>
      <c r="G109" s="3" t="s">
        <v>28</v>
      </c>
      <c r="H109" s="3" t="s">
        <v>29</v>
      </c>
      <c r="I109" s="3" t="s">
        <v>30</v>
      </c>
      <c r="J109" s="3" t="s">
        <v>122</v>
      </c>
      <c r="K109" s="3" t="s">
        <v>118</v>
      </c>
    </row>
    <row r="110" spans="2:11" x14ac:dyDescent="0.25">
      <c r="B110" s="81"/>
      <c r="C110" s="70" t="s">
        <v>119</v>
      </c>
      <c r="D110" s="71"/>
      <c r="E110" s="71"/>
      <c r="F110" s="71"/>
      <c r="G110" s="71"/>
      <c r="H110" s="71"/>
      <c r="I110" s="71"/>
      <c r="J110" s="71"/>
      <c r="K110" s="72"/>
    </row>
    <row r="111" spans="2:11" x14ac:dyDescent="0.25">
      <c r="B111" s="50" t="s">
        <v>98</v>
      </c>
      <c r="C111" s="29">
        <f>LowerGeomorphReachTables!C156</f>
        <v>20611000</v>
      </c>
      <c r="D111" s="29">
        <f>LowerGeomorphReachTables!D156</f>
        <v>0</v>
      </c>
      <c r="E111" s="29">
        <f>LowerGeomorphReachTables!E156</f>
        <v>13238000</v>
      </c>
      <c r="F111" s="29">
        <f>LowerGeomorphReachTables!G156</f>
        <v>0</v>
      </c>
      <c r="G111" s="29">
        <f>LowerGeomorphReachTables!H156</f>
        <v>517000</v>
      </c>
      <c r="H111" s="29">
        <f>LowerGeomorphReachTables!I156</f>
        <v>13000</v>
      </c>
      <c r="I111" s="29">
        <f>LowerGeomorphReachTables!J156</f>
        <v>0</v>
      </c>
      <c r="J111" s="29">
        <f>LowerGeomorphReachTables!F156</f>
        <v>8352000</v>
      </c>
      <c r="K111" s="29">
        <f>SUM(LowerGeomorphReachTables!K156:N156)</f>
        <v>16336000</v>
      </c>
    </row>
    <row r="112" spans="2:11" x14ac:dyDescent="0.25">
      <c r="B112" s="50">
        <v>1983</v>
      </c>
      <c r="C112" s="29">
        <f>LowerGeomorphReachTables!C157</f>
        <v>9363000</v>
      </c>
      <c r="D112" s="29">
        <f>LowerGeomorphReachTables!D157</f>
        <v>2000</v>
      </c>
      <c r="E112" s="29">
        <f>LowerGeomorphReachTables!E157</f>
        <v>19665000</v>
      </c>
      <c r="F112" s="29">
        <f>LowerGeomorphReachTables!G157</f>
        <v>0</v>
      </c>
      <c r="G112" s="29">
        <f>LowerGeomorphReachTables!H157</f>
        <v>4538000</v>
      </c>
      <c r="H112" s="29">
        <f>LowerGeomorphReachTables!I157</f>
        <v>0</v>
      </c>
      <c r="I112" s="29">
        <f>LowerGeomorphReachTables!J157</f>
        <v>0</v>
      </c>
      <c r="J112" s="29">
        <f>LowerGeomorphReachTables!F157</f>
        <v>9021000</v>
      </c>
      <c r="K112" s="29">
        <f>SUM(LowerGeomorphReachTables!K157:N157)</f>
        <v>16797000</v>
      </c>
    </row>
    <row r="113" spans="2:11" x14ac:dyDescent="0.25">
      <c r="B113" s="50">
        <v>2012</v>
      </c>
      <c r="C113" s="29">
        <f>LowerGeomorphReachTables!C158</f>
        <v>9144000</v>
      </c>
      <c r="D113" s="29">
        <f>LowerGeomorphReachTables!D158</f>
        <v>0</v>
      </c>
      <c r="E113" s="29">
        <f>LowerGeomorphReachTables!E158</f>
        <v>0</v>
      </c>
      <c r="F113" s="29">
        <f>LowerGeomorphReachTables!G158</f>
        <v>0</v>
      </c>
      <c r="G113" s="29">
        <f>LowerGeomorphReachTables!H158</f>
        <v>16426000</v>
      </c>
      <c r="H113" s="29">
        <f>LowerGeomorphReachTables!I158</f>
        <v>0</v>
      </c>
      <c r="I113" s="29">
        <f>LowerGeomorphReachTables!J158</f>
        <v>1691000</v>
      </c>
      <c r="J113" s="29">
        <f>LowerGeomorphReachTables!F158</f>
        <v>16890000</v>
      </c>
      <c r="K113" s="29">
        <f>SUM(LowerGeomorphReachTables!K158:N158)</f>
        <v>15017000</v>
      </c>
    </row>
    <row r="114" spans="2:11" x14ac:dyDescent="0.25">
      <c r="B114" s="2" t="s">
        <v>100</v>
      </c>
      <c r="C114" s="53">
        <f>LowerGeomorphReachTables!C159</f>
        <v>-0.5457280093154141</v>
      </c>
      <c r="D114" s="53" t="str">
        <f>LowerGeomorphReachTables!D159</f>
        <v>U</v>
      </c>
      <c r="E114" s="53">
        <f>LowerGeomorphReachTables!E159</f>
        <v>0.48549629853452181</v>
      </c>
      <c r="F114" s="53">
        <f>LowerGeomorphReachTables!G159</f>
        <v>0</v>
      </c>
      <c r="G114" s="53">
        <f>LowerGeomorphReachTables!H159</f>
        <v>7.7775628626692459</v>
      </c>
      <c r="H114" s="53">
        <f>LowerGeomorphReachTables!I159</f>
        <v>-1</v>
      </c>
      <c r="I114" s="53">
        <f>LowerGeomorphReachTables!J159</f>
        <v>0</v>
      </c>
      <c r="J114" s="53">
        <f>LowerGeomorphReachTables!F159</f>
        <v>8.0100574712643674E-2</v>
      </c>
      <c r="K114" s="53">
        <f>SUM(LowerGeomorphReachTables!K159:N159)</f>
        <v>2.8219882468168464E-2</v>
      </c>
    </row>
    <row r="115" spans="2:11" x14ac:dyDescent="0.25">
      <c r="B115" s="2" t="s">
        <v>120</v>
      </c>
      <c r="C115" s="53">
        <f>LowerGeomorphReachTables!C160</f>
        <v>-2.3389939122076257E-2</v>
      </c>
      <c r="D115" s="53">
        <f>LowerGeomorphReachTables!D160</f>
        <v>-1</v>
      </c>
      <c r="E115" s="53">
        <f>LowerGeomorphReachTables!E160</f>
        <v>-1</v>
      </c>
      <c r="F115" s="53">
        <f>LowerGeomorphReachTables!G160</f>
        <v>0</v>
      </c>
      <c r="G115" s="53">
        <f>LowerGeomorphReachTables!H160</f>
        <v>2.6196562362274132</v>
      </c>
      <c r="H115" s="53">
        <f>LowerGeomorphReachTables!I160</f>
        <v>0</v>
      </c>
      <c r="I115" s="53" t="str">
        <f>LowerGeomorphReachTables!J160</f>
        <v>U</v>
      </c>
      <c r="J115" s="53">
        <f>LowerGeomorphReachTables!F160</f>
        <v>0.87229797140006649</v>
      </c>
      <c r="K115" s="53">
        <f>SUM(LowerGeomorphReachTables!K160:N160)</f>
        <v>-0.10597130439959516</v>
      </c>
    </row>
    <row r="116" spans="2:11" x14ac:dyDescent="0.25">
      <c r="B116" s="2" t="s">
        <v>121</v>
      </c>
      <c r="C116" s="53">
        <f>LowerGeomorphReachTables!C161</f>
        <v>-0.55635340352239093</v>
      </c>
      <c r="D116" s="53">
        <f>LowerGeomorphReachTables!D161</f>
        <v>0</v>
      </c>
      <c r="E116" s="53">
        <f>LowerGeomorphReachTables!E161</f>
        <v>-1</v>
      </c>
      <c r="F116" s="53">
        <f>LowerGeomorphReachTables!G161</f>
        <v>0</v>
      </c>
      <c r="G116" s="53">
        <f>LowerGeomorphReachTables!H161</f>
        <v>30.771760154738878</v>
      </c>
      <c r="H116" s="53">
        <f>LowerGeomorphReachTables!I161</f>
        <v>-1</v>
      </c>
      <c r="I116" s="53" t="str">
        <f>LowerGeomorphReachTables!J161</f>
        <v>U</v>
      </c>
      <c r="J116" s="53">
        <f>LowerGeomorphReachTables!F161</f>
        <v>1.0222701149425288</v>
      </c>
      <c r="K116" s="53">
        <f>SUM(LowerGeomorphReachTables!K161:N161)</f>
        <v>-8.0741919686581787E-2</v>
      </c>
    </row>
  </sheetData>
  <mergeCells count="45">
    <mergeCell ref="C94:I94"/>
    <mergeCell ref="J94:K94"/>
    <mergeCell ref="C96:K96"/>
    <mergeCell ref="B93:K93"/>
    <mergeCell ref="B31:K31"/>
    <mergeCell ref="B56:B58"/>
    <mergeCell ref="C56:I56"/>
    <mergeCell ref="J56:K56"/>
    <mergeCell ref="C58:K58"/>
    <mergeCell ref="B32:B34"/>
    <mergeCell ref="C32:I32"/>
    <mergeCell ref="J32:K32"/>
    <mergeCell ref="C34:K34"/>
    <mergeCell ref="B43:K43"/>
    <mergeCell ref="B44:B46"/>
    <mergeCell ref="C44:I44"/>
    <mergeCell ref="C8:I8"/>
    <mergeCell ref="J8:K8"/>
    <mergeCell ref="B7:K7"/>
    <mergeCell ref="B8:B10"/>
    <mergeCell ref="C10:K10"/>
    <mergeCell ref="B19:K19"/>
    <mergeCell ref="B20:B22"/>
    <mergeCell ref="C20:I20"/>
    <mergeCell ref="J20:K20"/>
    <mergeCell ref="C22:K22"/>
    <mergeCell ref="J44:K44"/>
    <mergeCell ref="C46:K46"/>
    <mergeCell ref="B55:K55"/>
    <mergeCell ref="B67:K67"/>
    <mergeCell ref="B68:B70"/>
    <mergeCell ref="C68:I68"/>
    <mergeCell ref="J68:K68"/>
    <mergeCell ref="C70:K70"/>
    <mergeCell ref="B79:K79"/>
    <mergeCell ref="B80:B82"/>
    <mergeCell ref="C80:I80"/>
    <mergeCell ref="J80:K80"/>
    <mergeCell ref="C82:K82"/>
    <mergeCell ref="B107:K107"/>
    <mergeCell ref="B108:B110"/>
    <mergeCell ref="C108:I108"/>
    <mergeCell ref="J108:K108"/>
    <mergeCell ref="C110:K110"/>
    <mergeCell ref="B94:B9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Q93"/>
  <sheetViews>
    <sheetView workbookViewId="0">
      <selection activeCell="A96" sqref="A96:XFD103"/>
    </sheetView>
  </sheetViews>
  <sheetFormatPr defaultColWidth="9.140625" defaultRowHeight="12.75" x14ac:dyDescent="0.25"/>
  <cols>
    <col min="1" max="1" width="9.140625" style="6"/>
    <col min="2" max="2" width="25.85546875" style="6" bestFit="1" customWidth="1"/>
    <col min="3" max="16" width="11.28515625" style="6" customWidth="1"/>
    <col min="17" max="17" width="14.85546875" style="6" customWidth="1"/>
    <col min="18" max="16384" width="9.140625" style="6"/>
  </cols>
  <sheetData>
    <row r="4" spans="2:17" ht="17.100000000000001" customHeight="1" x14ac:dyDescent="0.25">
      <c r="B4" s="82" t="s">
        <v>70</v>
      </c>
      <c r="C4" s="83"/>
      <c r="D4" s="83"/>
      <c r="E4" s="83"/>
      <c r="F4" s="83"/>
      <c r="G4" s="83"/>
      <c r="H4" s="83"/>
      <c r="I4" s="83"/>
      <c r="J4" s="83"/>
      <c r="K4" s="83"/>
      <c r="L4" s="83"/>
      <c r="M4" s="83"/>
      <c r="N4" s="83"/>
      <c r="O4" s="83"/>
      <c r="P4" s="83"/>
      <c r="Q4" s="84"/>
    </row>
    <row r="5" spans="2:17" ht="51" x14ac:dyDescent="0.25">
      <c r="B5" s="85" t="s">
        <v>54</v>
      </c>
      <c r="C5" s="13" t="s">
        <v>58</v>
      </c>
      <c r="D5" s="13" t="s">
        <v>80</v>
      </c>
      <c r="E5" s="3" t="s">
        <v>79</v>
      </c>
      <c r="F5" s="3" t="s">
        <v>63</v>
      </c>
      <c r="G5" s="3" t="s">
        <v>64</v>
      </c>
      <c r="H5" s="3" t="s">
        <v>65</v>
      </c>
      <c r="I5" s="7" t="s">
        <v>66</v>
      </c>
      <c r="J5" s="7" t="s">
        <v>67</v>
      </c>
      <c r="K5" s="7" t="s">
        <v>68</v>
      </c>
      <c r="L5" s="7" t="s">
        <v>69</v>
      </c>
      <c r="M5" s="7" t="s">
        <v>59</v>
      </c>
      <c r="N5" s="7" t="s">
        <v>81</v>
      </c>
      <c r="O5" s="7" t="s">
        <v>84</v>
      </c>
      <c r="P5" s="7" t="s">
        <v>82</v>
      </c>
      <c r="Q5" s="7" t="s">
        <v>92</v>
      </c>
    </row>
    <row r="6" spans="2:17" x14ac:dyDescent="0.25">
      <c r="B6" s="85"/>
      <c r="C6" s="86" t="s">
        <v>55</v>
      </c>
      <c r="D6" s="87"/>
      <c r="E6" s="87"/>
      <c r="F6" s="87"/>
      <c r="G6" s="87"/>
      <c r="H6" s="87"/>
      <c r="I6" s="87"/>
      <c r="J6" s="87"/>
      <c r="K6" s="87"/>
      <c r="L6" s="87"/>
      <c r="M6" s="87"/>
      <c r="N6" s="87"/>
      <c r="O6" s="87"/>
      <c r="P6" s="87"/>
      <c r="Q6" s="88"/>
    </row>
    <row r="7" spans="2:17" x14ac:dyDescent="0.25">
      <c r="B7" s="38" t="s">
        <v>98</v>
      </c>
      <c r="C7" s="4">
        <f>ROUND(LowerGeomorphReachTables!E6*1000,-3)</f>
        <v>82434000</v>
      </c>
      <c r="D7" s="4">
        <f>ROUND((LowerGeomorphReachTables!F6)*1000,-3)</f>
        <v>29725000</v>
      </c>
      <c r="E7" s="4">
        <f>ROUND((LowerGeomorphReachTables!G6)*1000,-3)</f>
        <v>152041000</v>
      </c>
      <c r="F7" s="4">
        <f>ROUND(LowerGeomorphReachTables!M6*1000,-3)</f>
        <v>0</v>
      </c>
      <c r="G7" s="4">
        <f>ROUND((LowerGeomorphReachTables!E6+LowerGeomorphReachTables!G6)*1000,-3)</f>
        <v>234475000</v>
      </c>
      <c r="H7" s="4">
        <f>ROUND((LowerGeomorphReachTables!E6+LowerGeomorphReachTables!H6+LowerGeomorphReachTables!G6+LowerGeomorphReachTables!J6+LowerGeomorphReachTables!F6+LowerGeomorphReachTables!I6)*1000,-3)</f>
        <v>344398000</v>
      </c>
      <c r="I7" s="4">
        <f>ROUND(LowerGeomorphReachTables!O6*1000,-3)</f>
        <v>859000</v>
      </c>
      <c r="J7" s="4">
        <f>ROUND(LowerGeomorphReachTables!P6*1000,-3)</f>
        <v>235000</v>
      </c>
      <c r="K7" s="4">
        <f>ROUND((LowerGeomorphReachTables!N6)*1000,-3)</f>
        <v>2316000</v>
      </c>
      <c r="L7" s="4">
        <f>ROUND(LowerGeomorphReachTables!Q6*1000,-3)</f>
        <v>1218000</v>
      </c>
      <c r="M7" s="4">
        <f>ROUND(LowerGeomorphReachTables!R6*1000,-3)</f>
        <v>0</v>
      </c>
      <c r="N7" s="4">
        <f>ROUND(LowerGeomorphReachTables!H6*1000,-3)</f>
        <v>0</v>
      </c>
      <c r="O7" s="4">
        <f>ROUND(LowerGeomorphReachTables!I6*1000,-3)</f>
        <v>72010000</v>
      </c>
      <c r="P7" s="4">
        <f>ROUND(LowerGeomorphReachTables!J6*1000,-3)</f>
        <v>8188000</v>
      </c>
      <c r="Q7" s="4">
        <f>ROUND(SUM(LowerGeomorphReachTables!H6:K6)*1000,-3)</f>
        <v>118448000</v>
      </c>
    </row>
    <row r="8" spans="2:17" ht="15" customHeight="1" x14ac:dyDescent="0.25">
      <c r="B8" s="12">
        <v>1983</v>
      </c>
      <c r="C8" s="4">
        <f>ROUND(LowerGeomorphReachTables!E23*1000,-3)</f>
        <v>73434000</v>
      </c>
      <c r="D8" s="4">
        <f>ROUND((LowerGeomorphReachTables!F23)*1000,-3)</f>
        <v>22858000</v>
      </c>
      <c r="E8" s="4">
        <f>ROUND((LowerGeomorphReachTables!G23)*1000,-3)</f>
        <v>163389000</v>
      </c>
      <c r="F8" s="4">
        <f>ROUND(LowerGeomorphReachTables!M23*1000,-3)</f>
        <v>0</v>
      </c>
      <c r="G8" s="4">
        <f>ROUND((LowerGeomorphReachTables!E23+LowerGeomorphReachTables!G23)*1000,-3)</f>
        <v>236824000</v>
      </c>
      <c r="H8" s="4">
        <f>ROUND((LowerGeomorphReachTables!E23+LowerGeomorphReachTables!H23+LowerGeomorphReachTables!G23+LowerGeomorphReachTables!J23+LowerGeomorphReachTables!F23+LowerGeomorphReachTables!I23)*1000,-3)</f>
        <v>308867000</v>
      </c>
      <c r="I8" s="4">
        <f>ROUND(LowerGeomorphReachTables!O23*1000,-3)</f>
        <v>615000</v>
      </c>
      <c r="J8" s="4">
        <f>ROUND(LowerGeomorphReachTables!P23*1000,-3)</f>
        <v>1190000</v>
      </c>
      <c r="K8" s="4">
        <f>ROUND((LowerGeomorphReachTables!N23)*1000,-3)</f>
        <v>5579000</v>
      </c>
      <c r="L8" s="4">
        <f>ROUND(LowerGeomorphReachTables!Q23*1000,-3)</f>
        <v>634000</v>
      </c>
      <c r="M8" s="4">
        <f>ROUND(LowerGeomorphReachTables!R23*1000,-3)</f>
        <v>0</v>
      </c>
      <c r="N8" s="4">
        <f>ROUND(LowerGeomorphReachTables!H23*1000,-3)</f>
        <v>77000</v>
      </c>
      <c r="O8" s="4">
        <f>ROUND(LowerGeomorphReachTables!I23*1000,-3)</f>
        <v>32781000</v>
      </c>
      <c r="P8" s="4">
        <f>ROUND(LowerGeomorphReachTables!J23*1000,-3)</f>
        <v>16328000</v>
      </c>
      <c r="Q8" s="4">
        <f>ROUND(SUM(LowerGeomorphReachTables!H23:K23)*1000,-3)</f>
        <v>93727000</v>
      </c>
    </row>
    <row r="9" spans="2:17" ht="15" customHeight="1" x14ac:dyDescent="0.25">
      <c r="B9" s="12">
        <v>2012</v>
      </c>
      <c r="C9" s="4">
        <f>ROUND(LowerGeomorphReachTables!E40*1000,-3)</f>
        <v>71135000</v>
      </c>
      <c r="D9" s="4">
        <f>ROUND((LowerGeomorphReachTables!F40)*1000,-3)</f>
        <v>18218000</v>
      </c>
      <c r="E9" s="4">
        <f>ROUND((LowerGeomorphReachTables!G40)*1000,-3)</f>
        <v>148951000</v>
      </c>
      <c r="F9" s="4">
        <f>ROUND(LowerGeomorphReachTables!M24*1000,-3)</f>
        <v>0</v>
      </c>
      <c r="G9" s="4">
        <f>ROUND((LowerGeomorphReachTables!E40+LowerGeomorphReachTables!G40)*1000,-3)</f>
        <v>220086000</v>
      </c>
      <c r="H9" s="4">
        <f>ROUND((LowerGeomorphReachTables!E40+LowerGeomorphReachTables!H40+LowerGeomorphReachTables!G40+LowerGeomorphReachTables!J40+LowerGeomorphReachTables!F40+LowerGeomorphReachTables!I40)*1000,-3)</f>
        <v>312410000</v>
      </c>
      <c r="I9" s="4">
        <f>ROUND(LowerGeomorphReachTables!O40*1000,-3)</f>
        <v>730000</v>
      </c>
      <c r="J9" s="4">
        <f>ROUND(LowerGeomorphReachTables!P40*1000,-3)</f>
        <v>1911000</v>
      </c>
      <c r="K9" s="4">
        <f>ROUND((LowerGeomorphReachTables!N40)*1000,-3)</f>
        <v>3207000</v>
      </c>
      <c r="L9" s="4">
        <f>ROUND(LowerGeomorphReachTables!Q40*1000,-3)</f>
        <v>590000</v>
      </c>
      <c r="M9" s="4">
        <f>ROUND(LowerGeomorphReachTables!R40*1000,-3)</f>
        <v>0</v>
      </c>
      <c r="N9" s="4">
        <f>ROUND(LowerGeomorphReachTables!H40*1000,-3)</f>
        <v>1245000</v>
      </c>
      <c r="O9" s="4">
        <f>ROUND(LowerGeomorphReachTables!I40*1000,-3)</f>
        <v>42902000</v>
      </c>
      <c r="P9" s="4">
        <f>ROUND(LowerGeomorphReachTables!J40*1000,-3)</f>
        <v>29960000</v>
      </c>
      <c r="Q9" s="4">
        <f>ROUND(SUM(LowerGeomorphReachTables!H40:K40)*1000,-3)</f>
        <v>99799000</v>
      </c>
    </row>
    <row r="10" spans="2:17" ht="15" customHeight="1" x14ac:dyDescent="0.25">
      <c r="B10" s="37" t="s">
        <v>99</v>
      </c>
      <c r="C10" s="5">
        <f>IF(C8=C7,0,(C8-C7)/C7)</f>
        <v>-0.1091782516922629</v>
      </c>
      <c r="D10" s="5">
        <f t="shared" ref="D10:Q11" si="0">IF(D8=D7,0,(D8-D7)/D7)</f>
        <v>-0.23101766190075693</v>
      </c>
      <c r="E10" s="5">
        <f t="shared" si="0"/>
        <v>7.4637762182569178E-2</v>
      </c>
      <c r="F10" s="5">
        <f t="shared" si="0"/>
        <v>0</v>
      </c>
      <c r="G10" s="5">
        <f t="shared" si="0"/>
        <v>1.001812559974411E-2</v>
      </c>
      <c r="H10" s="5">
        <f t="shared" si="0"/>
        <v>-0.10316842722663895</v>
      </c>
      <c r="I10" s="5">
        <f t="shared" si="0"/>
        <v>-0.2840512223515716</v>
      </c>
      <c r="J10" s="5">
        <f t="shared" si="0"/>
        <v>4.0638297872340425</v>
      </c>
      <c r="K10" s="5">
        <f t="shared" si="0"/>
        <v>1.4088946459412781</v>
      </c>
      <c r="L10" s="5">
        <f t="shared" si="0"/>
        <v>-0.47947454844006571</v>
      </c>
      <c r="M10" s="5">
        <f t="shared" si="0"/>
        <v>0</v>
      </c>
      <c r="N10" s="5" t="e">
        <f t="shared" si="0"/>
        <v>#DIV/0!</v>
      </c>
      <c r="O10" s="5">
        <f t="shared" si="0"/>
        <v>-0.54477155950562417</v>
      </c>
      <c r="P10" s="5">
        <f t="shared" si="0"/>
        <v>0.99413776257938447</v>
      </c>
      <c r="Q10" s="5">
        <f t="shared" si="0"/>
        <v>-0.20870761853302716</v>
      </c>
    </row>
    <row r="11" spans="2:17" ht="15" customHeight="1" x14ac:dyDescent="0.25">
      <c r="B11" s="12" t="s">
        <v>100</v>
      </c>
      <c r="C11" s="5">
        <f>IF(C9=C8,0,(C9-C8)/C8)</f>
        <v>-3.1307023994335048E-2</v>
      </c>
      <c r="D11" s="5">
        <f t="shared" si="0"/>
        <v>-0.20299238778545806</v>
      </c>
      <c r="E11" s="5">
        <f t="shared" si="0"/>
        <v>-8.8365801859366294E-2</v>
      </c>
      <c r="F11" s="5">
        <f t="shared" si="0"/>
        <v>0</v>
      </c>
      <c r="G11" s="5">
        <f t="shared" si="0"/>
        <v>-7.0676958416376723E-2</v>
      </c>
      <c r="H11" s="5">
        <f t="shared" si="0"/>
        <v>1.1470956754849175E-2</v>
      </c>
      <c r="I11" s="5">
        <f t="shared" si="0"/>
        <v>0.18699186991869918</v>
      </c>
      <c r="J11" s="5">
        <f t="shared" si="0"/>
        <v>0.60588235294117643</v>
      </c>
      <c r="K11" s="5">
        <f t="shared" si="0"/>
        <v>-0.42516580032263845</v>
      </c>
      <c r="L11" s="5">
        <f t="shared" si="0"/>
        <v>-6.9400630914826497E-2</v>
      </c>
      <c r="M11" s="5">
        <f t="shared" si="0"/>
        <v>0</v>
      </c>
      <c r="N11" s="5">
        <f t="shared" si="0"/>
        <v>15.168831168831169</v>
      </c>
      <c r="O11" s="5">
        <f t="shared" si="0"/>
        <v>0.30874591989262073</v>
      </c>
      <c r="P11" s="5">
        <f t="shared" si="0"/>
        <v>0.83488486036256737</v>
      </c>
      <c r="Q11" s="5">
        <f t="shared" si="0"/>
        <v>6.4783893648575119E-2</v>
      </c>
    </row>
    <row r="14" spans="2:17" ht="17.100000000000001" customHeight="1" x14ac:dyDescent="0.25">
      <c r="B14" s="82" t="s">
        <v>71</v>
      </c>
      <c r="C14" s="83"/>
      <c r="D14" s="83"/>
      <c r="E14" s="83"/>
      <c r="F14" s="83"/>
      <c r="G14" s="83"/>
      <c r="H14" s="83"/>
      <c r="I14" s="83"/>
      <c r="J14" s="83"/>
      <c r="K14" s="83"/>
      <c r="L14" s="83"/>
      <c r="M14" s="83"/>
      <c r="N14" s="83"/>
      <c r="O14" s="83"/>
      <c r="P14" s="83"/>
      <c r="Q14" s="84"/>
    </row>
    <row r="15" spans="2:17" ht="51" x14ac:dyDescent="0.25">
      <c r="B15" s="85" t="s">
        <v>54</v>
      </c>
      <c r="C15" s="13" t="s">
        <v>58</v>
      </c>
      <c r="D15" s="33" t="s">
        <v>80</v>
      </c>
      <c r="E15" s="3" t="s">
        <v>79</v>
      </c>
      <c r="F15" s="3" t="s">
        <v>63</v>
      </c>
      <c r="G15" s="3" t="s">
        <v>64</v>
      </c>
      <c r="H15" s="3" t="s">
        <v>65</v>
      </c>
      <c r="I15" s="7" t="s">
        <v>66</v>
      </c>
      <c r="J15" s="7" t="s">
        <v>67</v>
      </c>
      <c r="K15" s="7" t="s">
        <v>68</v>
      </c>
      <c r="L15" s="7" t="s">
        <v>69</v>
      </c>
      <c r="M15" s="7" t="s">
        <v>59</v>
      </c>
      <c r="N15" s="7" t="s">
        <v>81</v>
      </c>
      <c r="O15" s="7" t="s">
        <v>85</v>
      </c>
      <c r="P15" s="7" t="s">
        <v>82</v>
      </c>
      <c r="Q15" s="7" t="s">
        <v>92</v>
      </c>
    </row>
    <row r="16" spans="2:17" x14ac:dyDescent="0.25">
      <c r="B16" s="85"/>
      <c r="C16" s="86" t="s">
        <v>55</v>
      </c>
      <c r="D16" s="87"/>
      <c r="E16" s="87"/>
      <c r="F16" s="87"/>
      <c r="G16" s="87"/>
      <c r="H16" s="87"/>
      <c r="I16" s="87"/>
      <c r="J16" s="87"/>
      <c r="K16" s="87"/>
      <c r="L16" s="87"/>
      <c r="M16" s="87"/>
      <c r="N16" s="87"/>
      <c r="O16" s="87"/>
      <c r="P16" s="87"/>
      <c r="Q16" s="88"/>
    </row>
    <row r="17" spans="2:17" x14ac:dyDescent="0.25">
      <c r="B17" s="38" t="s">
        <v>98</v>
      </c>
      <c r="C17" s="4">
        <f>ROUND(LowerGeomorphReachTables!E7*1000,-3)</f>
        <v>152886000</v>
      </c>
      <c r="D17" s="4">
        <f>ROUND((LowerGeomorphReachTables!F7)*1000,-3)</f>
        <v>120573000</v>
      </c>
      <c r="E17" s="4">
        <f>ROUND((LowerGeomorphReachTables!G7)*1000,-3)</f>
        <v>181902000</v>
      </c>
      <c r="F17" s="4">
        <f>ROUND(LowerGeomorphReachTables!M7*1000,-3)</f>
        <v>0</v>
      </c>
      <c r="G17" s="4">
        <f>ROUND((LowerGeomorphReachTables!E7+LowerGeomorphReachTables!G7)*1000,-3)</f>
        <v>334788000</v>
      </c>
      <c r="H17" s="4">
        <f>ROUND((LowerGeomorphReachTables!E7+LowerGeomorphReachTables!H7+LowerGeomorphReachTables!G7+LowerGeomorphReachTables!J7+LowerGeomorphReachTables!F7+LowerGeomorphReachTables!I7)*1000,-3)</f>
        <v>668902000</v>
      </c>
      <c r="I17" s="4">
        <f>ROUND(LowerGeomorphReachTables!O7*1000,-3)</f>
        <v>1361000</v>
      </c>
      <c r="J17" s="4">
        <f>ROUND(LowerGeomorphReachTables!P7*1000,-3)</f>
        <v>126000</v>
      </c>
      <c r="K17" s="4">
        <f>ROUND((LowerGeomorphReachTables!N7)*1000,-3)</f>
        <v>594000</v>
      </c>
      <c r="L17" s="4">
        <f>ROUND(LowerGeomorphReachTables!Q7*1000,-3)</f>
        <v>1310000</v>
      </c>
      <c r="M17" s="4">
        <f>ROUND(LowerGeomorphReachTables!R7*1000,-3)</f>
        <v>568000</v>
      </c>
      <c r="N17" s="4">
        <f>ROUND(LowerGeomorphReachTables!H7*1000,-3)</f>
        <v>0</v>
      </c>
      <c r="O17" s="4">
        <f>ROUND(LowerGeomorphReachTables!I7*1000,-3)</f>
        <v>180246000</v>
      </c>
      <c r="P17" s="4">
        <f>ROUND(LowerGeomorphReachTables!J7*1000,-3)</f>
        <v>33295000</v>
      </c>
      <c r="Q17" s="4">
        <f>ROUND(SUM(LowerGeomorphReachTables!H7:K7)*1000,-3)</f>
        <v>213984000</v>
      </c>
    </row>
    <row r="18" spans="2:17" ht="15" customHeight="1" x14ac:dyDescent="0.25">
      <c r="B18" s="37">
        <v>1983</v>
      </c>
      <c r="C18" s="4">
        <f>ROUND(LowerGeomorphReachTables!E24*1000,-3)</f>
        <v>132878000</v>
      </c>
      <c r="D18" s="4">
        <f>ROUND((LowerGeomorphReachTables!F24)*1000,-3)</f>
        <v>79412000</v>
      </c>
      <c r="E18" s="4">
        <f>ROUND((LowerGeomorphReachTables!G24)*1000,-3)</f>
        <v>216331000</v>
      </c>
      <c r="F18" s="4">
        <f>ROUND(LowerGeomorphReachTables!M24*1000,-3)</f>
        <v>0</v>
      </c>
      <c r="G18" s="4">
        <f>ROUND((LowerGeomorphReachTables!E24+LowerGeomorphReachTables!G24)*1000,-3)</f>
        <v>349209000</v>
      </c>
      <c r="H18" s="4">
        <f>ROUND((LowerGeomorphReachTables!E24+LowerGeomorphReachTables!H24+LowerGeomorphReachTables!G24+LowerGeomorphReachTables!J24+LowerGeomorphReachTables!F24+LowerGeomorphReachTables!I24)*1000,-3)</f>
        <v>638439000</v>
      </c>
      <c r="I18" s="4">
        <f>ROUND(LowerGeomorphReachTables!O24*1000,-3)</f>
        <v>752000</v>
      </c>
      <c r="J18" s="4">
        <f>ROUND(LowerGeomorphReachTables!P24*1000,-3)</f>
        <v>1159000</v>
      </c>
      <c r="K18" s="4">
        <f>ROUND((LowerGeomorphReachTables!N24)*1000,-3)</f>
        <v>1288000</v>
      </c>
      <c r="L18" s="4">
        <f>ROUND(LowerGeomorphReachTables!Q24*1000,-3)</f>
        <v>1174000</v>
      </c>
      <c r="M18" s="4">
        <f>ROUND(LowerGeomorphReachTables!R24*1000,-3)</f>
        <v>373000</v>
      </c>
      <c r="N18" s="4">
        <f>ROUND(LowerGeomorphReachTables!H24*1000,-3)</f>
        <v>553000</v>
      </c>
      <c r="O18" s="4">
        <f>ROUND(LowerGeomorphReachTables!I24*1000,-3)</f>
        <v>178349000</v>
      </c>
      <c r="P18" s="4">
        <f>ROUND(LowerGeomorphReachTables!J24*1000,-3)</f>
        <v>30915000</v>
      </c>
      <c r="Q18" s="4">
        <f>ROUND(SUM(LowerGeomorphReachTables!H24:K24)*1000,-3)</f>
        <v>221147000</v>
      </c>
    </row>
    <row r="19" spans="2:17" ht="15" customHeight="1" x14ac:dyDescent="0.25">
      <c r="B19" s="37">
        <v>2012</v>
      </c>
      <c r="C19" s="4">
        <f>ROUND(LowerGeomorphReachTables!E41*1000,-3)</f>
        <v>142407000</v>
      </c>
      <c r="D19" s="4">
        <f>ROUND((LowerGeomorphReachTables!F41)*1000,-3)</f>
        <v>84228000</v>
      </c>
      <c r="E19" s="4">
        <f>ROUND((LowerGeomorphReachTables!G41)*1000,-3)</f>
        <v>130472000</v>
      </c>
      <c r="F19" s="4">
        <f>ROUND(LowerGeomorphReachTables!M41*1000,-3)</f>
        <v>0</v>
      </c>
      <c r="G19" s="4">
        <f>ROUND((LowerGeomorphReachTables!E41+LowerGeomorphReachTables!G41)*1000,-3)</f>
        <v>272879000</v>
      </c>
      <c r="H19" s="4">
        <f>ROUND((LowerGeomorphReachTables!E41+LowerGeomorphReachTables!H41+LowerGeomorphReachTables!G41+LowerGeomorphReachTables!J41+LowerGeomorphReachTables!F41+LowerGeomorphReachTables!I41)*1000,-3)</f>
        <v>577607000</v>
      </c>
      <c r="I19" s="4">
        <f>ROUND(LowerGeomorphReachTables!O41*1000,-3)</f>
        <v>1061000</v>
      </c>
      <c r="J19" s="4">
        <f>ROUND(LowerGeomorphReachTables!P41*1000,-3)</f>
        <v>2057000</v>
      </c>
      <c r="K19" s="4">
        <f>ROUND((LowerGeomorphReachTables!N41)*1000,-3)</f>
        <v>7846000</v>
      </c>
      <c r="L19" s="4">
        <f>ROUND(LowerGeomorphReachTables!Q41*1000,-3)</f>
        <v>1105000</v>
      </c>
      <c r="M19" s="4">
        <f>ROUND(LowerGeomorphReachTables!R41*1000,-3)</f>
        <v>351000</v>
      </c>
      <c r="N19" s="4">
        <f>ROUND(LowerGeomorphReachTables!H41*1000,-3)</f>
        <v>2917000</v>
      </c>
      <c r="O19" s="4">
        <f>ROUND(LowerGeomorphReachTables!I41*1000,-3)</f>
        <v>195102000</v>
      </c>
      <c r="P19" s="4">
        <f>ROUND(LowerGeomorphReachTables!J41*1000,-3)</f>
        <v>22480000</v>
      </c>
      <c r="Q19" s="4">
        <f>ROUND(SUM(LowerGeomorphReachTables!H41:K41)*1000,-3)</f>
        <v>283288000</v>
      </c>
    </row>
    <row r="20" spans="2:17" ht="15" customHeight="1" x14ac:dyDescent="0.25">
      <c r="B20" s="37" t="s">
        <v>99</v>
      </c>
      <c r="C20" s="5">
        <f>IF(C18=C17,0,(C18-C17)/C17)</f>
        <v>-0.13086875188048611</v>
      </c>
      <c r="D20" s="5">
        <f t="shared" ref="D20:D21" si="1">IF(D18=D17,0,(D18-D17)/D17)</f>
        <v>-0.34137825217917778</v>
      </c>
      <c r="E20" s="5">
        <f t="shared" ref="E20:E21" si="2">IF(E18=E17,0,(E18-E17)/E17)</f>
        <v>0.18927224549482688</v>
      </c>
      <c r="F20" s="5">
        <f t="shared" ref="F20:F21" si="3">IF(F18=F17,0,(F18-F17)/F17)</f>
        <v>0</v>
      </c>
      <c r="G20" s="5">
        <f t="shared" ref="G20:G21" si="4">IF(G18=G17,0,(G18-G17)/G17)</f>
        <v>4.3075020610057711E-2</v>
      </c>
      <c r="H20" s="5">
        <f t="shared" ref="H20:H21" si="5">IF(H18=H17,0,(H18-H17)/H17)</f>
        <v>-4.5541798350132008E-2</v>
      </c>
      <c r="I20" s="5">
        <f t="shared" ref="I20:I21" si="6">IF(I18=I17,0,(I18-I17)/I17)</f>
        <v>-0.44746509919177074</v>
      </c>
      <c r="J20" s="5">
        <f t="shared" ref="J20:J21" si="7">IF(J18=J17,0,(J18-J17)/J17)</f>
        <v>8.1984126984126977</v>
      </c>
      <c r="K20" s="5">
        <f t="shared" ref="K20:K21" si="8">IF(K18=K17,0,(K18-K17)/K17)</f>
        <v>1.1683501683501682</v>
      </c>
      <c r="L20" s="5">
        <f t="shared" ref="L20:Q21" si="9">IF(L18=L17,0,(L18-L17)/L17)</f>
        <v>-0.10381679389312977</v>
      </c>
      <c r="M20" s="5">
        <f t="shared" si="9"/>
        <v>-0.34330985915492956</v>
      </c>
      <c r="N20" s="5" t="e">
        <f t="shared" si="9"/>
        <v>#DIV/0!</v>
      </c>
      <c r="O20" s="5">
        <f t="shared" si="9"/>
        <v>-1.0524505398178046E-2</v>
      </c>
      <c r="P20" s="5">
        <f t="shared" si="9"/>
        <v>-7.1482204535215504E-2</v>
      </c>
      <c r="Q20" s="5">
        <f t="shared" si="9"/>
        <v>3.3474465380589201E-2</v>
      </c>
    </row>
    <row r="21" spans="2:17" ht="15" customHeight="1" x14ac:dyDescent="0.25">
      <c r="B21" s="37" t="s">
        <v>100</v>
      </c>
      <c r="C21" s="5">
        <f>IF(C19=C18,0,(C19-C18)/C18)</f>
        <v>7.171239783861888E-2</v>
      </c>
      <c r="D21" s="5">
        <f t="shared" si="1"/>
        <v>6.0645746234825972E-2</v>
      </c>
      <c r="E21" s="5">
        <f t="shared" si="2"/>
        <v>-0.39688717751963426</v>
      </c>
      <c r="F21" s="5">
        <f t="shared" si="3"/>
        <v>0</v>
      </c>
      <c r="G21" s="5">
        <f t="shared" si="4"/>
        <v>-0.21857970441769828</v>
      </c>
      <c r="H21" s="5">
        <f t="shared" si="5"/>
        <v>-9.5282399728086789E-2</v>
      </c>
      <c r="I21" s="5">
        <f t="shared" si="6"/>
        <v>0.41090425531914893</v>
      </c>
      <c r="J21" s="5">
        <f t="shared" si="7"/>
        <v>0.77480586712683353</v>
      </c>
      <c r="K21" s="5">
        <f t="shared" si="8"/>
        <v>5.091614906832298</v>
      </c>
      <c r="L21" s="5">
        <f t="shared" si="9"/>
        <v>-5.8773424190800679E-2</v>
      </c>
      <c r="M21" s="5">
        <f t="shared" si="9"/>
        <v>-5.8981233243967826E-2</v>
      </c>
      <c r="N21" s="5">
        <f t="shared" si="9"/>
        <v>4.274864376130199</v>
      </c>
      <c r="O21" s="5">
        <f t="shared" si="9"/>
        <v>9.3933803946195382E-2</v>
      </c>
      <c r="P21" s="5">
        <f t="shared" si="9"/>
        <v>-0.27284489729904576</v>
      </c>
      <c r="Q21" s="5">
        <f t="shared" si="9"/>
        <v>0.28099408990400049</v>
      </c>
    </row>
    <row r="24" spans="2:17" ht="17.100000000000001" customHeight="1" x14ac:dyDescent="0.25">
      <c r="B24" s="76" t="s">
        <v>72</v>
      </c>
      <c r="C24" s="77"/>
      <c r="D24" s="77"/>
      <c r="E24" s="77"/>
      <c r="F24" s="77"/>
      <c r="G24" s="77"/>
      <c r="H24" s="77"/>
      <c r="I24" s="77"/>
      <c r="J24" s="77"/>
      <c r="K24" s="77"/>
      <c r="L24" s="77"/>
      <c r="M24" s="77"/>
      <c r="N24" s="77"/>
      <c r="O24" s="77"/>
      <c r="P24" s="77"/>
      <c r="Q24" s="78"/>
    </row>
    <row r="25" spans="2:17" ht="51" x14ac:dyDescent="0.25">
      <c r="B25" s="85" t="s">
        <v>54</v>
      </c>
      <c r="C25" s="13" t="s">
        <v>58</v>
      </c>
      <c r="D25" s="33" t="s">
        <v>80</v>
      </c>
      <c r="E25" s="3" t="s">
        <v>79</v>
      </c>
      <c r="F25" s="3" t="s">
        <v>63</v>
      </c>
      <c r="G25" s="3" t="s">
        <v>64</v>
      </c>
      <c r="H25" s="3" t="s">
        <v>65</v>
      </c>
      <c r="I25" s="7" t="s">
        <v>66</v>
      </c>
      <c r="J25" s="7" t="s">
        <v>67</v>
      </c>
      <c r="K25" s="7" t="s">
        <v>68</v>
      </c>
      <c r="L25" s="7" t="s">
        <v>69</v>
      </c>
      <c r="M25" s="7" t="s">
        <v>59</v>
      </c>
      <c r="N25" s="7" t="s">
        <v>81</v>
      </c>
      <c r="O25" s="7" t="s">
        <v>85</v>
      </c>
      <c r="P25" s="7" t="s">
        <v>82</v>
      </c>
      <c r="Q25" s="7" t="s">
        <v>92</v>
      </c>
    </row>
    <row r="26" spans="2:17" x14ac:dyDescent="0.25">
      <c r="B26" s="85"/>
      <c r="C26" s="76" t="s">
        <v>55</v>
      </c>
      <c r="D26" s="77"/>
      <c r="E26" s="77"/>
      <c r="F26" s="77"/>
      <c r="G26" s="77"/>
      <c r="H26" s="77"/>
      <c r="I26" s="77"/>
      <c r="J26" s="77"/>
      <c r="K26" s="77"/>
      <c r="L26" s="77"/>
      <c r="M26" s="77"/>
      <c r="N26" s="77"/>
      <c r="O26" s="77"/>
      <c r="P26" s="77"/>
      <c r="Q26" s="78"/>
    </row>
    <row r="27" spans="2:17" x14ac:dyDescent="0.25">
      <c r="B27" s="38" t="s">
        <v>98</v>
      </c>
      <c r="C27" s="4">
        <f>ROUND(LowerGeomorphReachTables!E8*1000,-3)</f>
        <v>141780000</v>
      </c>
      <c r="D27" s="4">
        <f>ROUND((LowerGeomorphReachTables!F8)*1000,-3)</f>
        <v>193170000</v>
      </c>
      <c r="E27" s="4">
        <f>ROUND((LowerGeomorphReachTables!G8)*1000,-3)</f>
        <v>126048000</v>
      </c>
      <c r="F27" s="4">
        <f>ROUND(LowerGeomorphReachTables!M8*1000,-3)</f>
        <v>0</v>
      </c>
      <c r="G27" s="4">
        <f>ROUND((LowerGeomorphReachTables!E8+LowerGeomorphReachTables!G8)*1000,-3)</f>
        <v>267828000</v>
      </c>
      <c r="H27" s="4">
        <f>ROUND((LowerGeomorphReachTables!E8+LowerGeomorphReachTables!H8+LowerGeomorphReachTables!G8+LowerGeomorphReachTables!J8+LowerGeomorphReachTables!F8+LowerGeomorphReachTables!I8)*1000,-3)</f>
        <v>988928000</v>
      </c>
      <c r="I27" s="4">
        <f>ROUND(LowerGeomorphReachTables!O8*1000,-3)</f>
        <v>1820000</v>
      </c>
      <c r="J27" s="4">
        <f>ROUND(LowerGeomorphReachTables!P8*1000,-3)</f>
        <v>3169000</v>
      </c>
      <c r="K27" s="4">
        <f>ROUND((LowerGeomorphReachTables!N8)*1000,-3)</f>
        <v>9344000</v>
      </c>
      <c r="L27" s="4">
        <f>ROUND(LowerGeomorphReachTables!Q8*1000,-3)</f>
        <v>10443000</v>
      </c>
      <c r="M27" s="4">
        <f>ROUND(LowerGeomorphReachTables!R8*1000,-3)</f>
        <v>0</v>
      </c>
      <c r="N27" s="4">
        <f>ROUND(LowerGeomorphReachTables!H8*1000,-3)</f>
        <v>0</v>
      </c>
      <c r="O27" s="4">
        <f>ROUND(LowerGeomorphReachTables!I8*1000,-3)</f>
        <v>525379000</v>
      </c>
      <c r="P27" s="4">
        <f>ROUND(LowerGeomorphReachTables!J8*1000,-3)</f>
        <v>2551000</v>
      </c>
      <c r="Q27" s="4">
        <f>ROUND(SUM(LowerGeomorphReachTables!H8:K8)*1000,-3)</f>
        <v>621496000</v>
      </c>
    </row>
    <row r="28" spans="2:17" ht="15" customHeight="1" x14ac:dyDescent="0.25">
      <c r="B28" s="37">
        <v>1983</v>
      </c>
      <c r="C28" s="4">
        <f>ROUND(LowerGeomorphReachTables!E25*1000,-3)</f>
        <v>112019000</v>
      </c>
      <c r="D28" s="4">
        <f>ROUND((LowerGeomorphReachTables!F25)*1000,-3)</f>
        <v>120577000</v>
      </c>
      <c r="E28" s="4">
        <f>ROUND((LowerGeomorphReachTables!G25)*1000,-3)</f>
        <v>247828000</v>
      </c>
      <c r="F28" s="4">
        <f>ROUND(LowerGeomorphReachTables!M25*1000,-3)</f>
        <v>0</v>
      </c>
      <c r="G28" s="4">
        <f>ROUND((LowerGeomorphReachTables!E25+LowerGeomorphReachTables!G25)*1000,-3)</f>
        <v>359848000</v>
      </c>
      <c r="H28" s="4">
        <f>ROUND((LowerGeomorphReachTables!E25+LowerGeomorphReachTables!H25+LowerGeomorphReachTables!G25+LowerGeomorphReachTables!J25+LowerGeomorphReachTables!F25+LowerGeomorphReachTables!I25)*1000,-3)</f>
        <v>1005566000</v>
      </c>
      <c r="I28" s="4">
        <f>ROUND(LowerGeomorphReachTables!O25*1000,-3)</f>
        <v>2631000</v>
      </c>
      <c r="J28" s="4">
        <f>ROUND(LowerGeomorphReachTables!P25*1000,-3)</f>
        <v>680000</v>
      </c>
      <c r="K28" s="4">
        <f>ROUND((LowerGeomorphReachTables!N25)*1000,-3)</f>
        <v>3253000</v>
      </c>
      <c r="L28" s="4">
        <f>ROUND(LowerGeomorphReachTables!Q25*1000,-3)</f>
        <v>13171000</v>
      </c>
      <c r="M28" s="4">
        <f>ROUND(LowerGeomorphReachTables!R25*1000,-3)</f>
        <v>0</v>
      </c>
      <c r="N28" s="4">
        <f>ROUND(LowerGeomorphReachTables!H25*1000,-3)</f>
        <v>0</v>
      </c>
      <c r="O28" s="4">
        <f>ROUND(LowerGeomorphReachTables!I25*1000,-3)</f>
        <v>489845000</v>
      </c>
      <c r="P28" s="4">
        <f>ROUND(LowerGeomorphReachTables!J25*1000,-3)</f>
        <v>35297000</v>
      </c>
      <c r="Q28" s="4">
        <f>ROUND(SUM(LowerGeomorphReachTables!H25:K25)*1000,-3)</f>
        <v>590870000</v>
      </c>
    </row>
    <row r="29" spans="2:17" ht="15" customHeight="1" x14ac:dyDescent="0.25">
      <c r="B29" s="37">
        <v>2012</v>
      </c>
      <c r="C29" s="4">
        <f>ROUND(LowerGeomorphReachTables!E42*1000,-3)</f>
        <v>126610000</v>
      </c>
      <c r="D29" s="4">
        <f>ROUND((LowerGeomorphReachTables!F42)*1000,-3)</f>
        <v>160038000</v>
      </c>
      <c r="E29" s="4">
        <f>ROUND((LowerGeomorphReachTables!G42)*1000,-3)</f>
        <v>155122000</v>
      </c>
      <c r="F29" s="4">
        <f>ROUND(LowerGeomorphReachTables!M42*1000,-3)</f>
        <v>0</v>
      </c>
      <c r="G29" s="4">
        <f>ROUND((LowerGeomorphReachTables!E42+LowerGeomorphReachTables!G42)*1000,-3)</f>
        <v>281732000</v>
      </c>
      <c r="H29" s="4">
        <f>ROUND((LowerGeomorphReachTables!E42+LowerGeomorphReachTables!H42+LowerGeomorphReachTables!G42+LowerGeomorphReachTables!J42+LowerGeomorphReachTables!F42+LowerGeomorphReachTables!I42)*1000,-3)</f>
        <v>1015174000</v>
      </c>
      <c r="I29" s="4">
        <f>ROUND(LowerGeomorphReachTables!O42*1000,-3)</f>
        <v>2451000</v>
      </c>
      <c r="J29" s="4">
        <f>ROUND(LowerGeomorphReachTables!P42*1000,-3)</f>
        <v>1225000</v>
      </c>
      <c r="K29" s="4">
        <f>ROUND((LowerGeomorphReachTables!N42)*1000,-3)</f>
        <v>5343000</v>
      </c>
      <c r="L29" s="4">
        <f>ROUND(LowerGeomorphReachTables!Q42*1000,-3)</f>
        <v>15374000</v>
      </c>
      <c r="M29" s="4">
        <f>ROUND(LowerGeomorphReachTables!R42*1000,-3)</f>
        <v>0</v>
      </c>
      <c r="N29" s="4">
        <f>ROUND(LowerGeomorphReachTables!H42*1000,-3)</f>
        <v>2029000</v>
      </c>
      <c r="O29" s="4">
        <f>ROUND(LowerGeomorphReachTables!I42*1000,-3)</f>
        <v>547959000</v>
      </c>
      <c r="P29" s="4">
        <f>ROUND(LowerGeomorphReachTables!J42*1000,-3)</f>
        <v>23415000</v>
      </c>
      <c r="Q29" s="4">
        <f>ROUND(SUM(LowerGeomorphReachTables!H42:K42)*1000,-3)</f>
        <v>633028000</v>
      </c>
    </row>
    <row r="30" spans="2:17" ht="15" customHeight="1" x14ac:dyDescent="0.25">
      <c r="B30" s="37" t="s">
        <v>99</v>
      </c>
      <c r="C30" s="5">
        <f>IF(C28=C27,0,(C28-C27)/C27)</f>
        <v>-0.2099097192833968</v>
      </c>
      <c r="D30" s="5">
        <f t="shared" ref="D30:D31" si="10">IF(D28=D27,0,(D28-D27)/D27)</f>
        <v>-0.37579851943883624</v>
      </c>
      <c r="E30" s="5">
        <f t="shared" ref="E30:E31" si="11">IF(E28=E27,0,(E28-E27)/E27)</f>
        <v>0.96613988321909117</v>
      </c>
      <c r="F30" s="5">
        <f t="shared" ref="F30:F31" si="12">IF(F28=F27,0,(F28-F27)/F27)</f>
        <v>0</v>
      </c>
      <c r="G30" s="5">
        <f t="shared" ref="G30:G31" si="13">IF(G28=G27,0,(G28-G27)/G27)</f>
        <v>0.3435787146974924</v>
      </c>
      <c r="H30" s="5">
        <f t="shared" ref="H30:H31" si="14">IF(H28=H27,0,(H28-H27)/H27)</f>
        <v>1.6824278410561739E-2</v>
      </c>
      <c r="I30" s="5">
        <f t="shared" ref="I30:I31" si="15">IF(I28=I27,0,(I28-I27)/I27)</f>
        <v>0.44560439560439563</v>
      </c>
      <c r="J30" s="5">
        <f t="shared" ref="J30:J31" si="16">IF(J28=J27,0,(J28-J27)/J27)</f>
        <v>-0.78542126853897132</v>
      </c>
      <c r="K30" s="5">
        <f t="shared" ref="K30:K31" si="17">IF(K28=K27,0,(K28-K27)/K27)</f>
        <v>-0.65186215753424659</v>
      </c>
      <c r="L30" s="5">
        <f t="shared" ref="L30:L31" si="18">IF(L28=L27,0,(L28-L27)/L27)</f>
        <v>0.26122761658527244</v>
      </c>
      <c r="M30" s="5">
        <f t="shared" ref="M30:Q31" si="19">IF(M28=M27,0,(M28-M27)/M27)</f>
        <v>0</v>
      </c>
      <c r="N30" s="5" t="s">
        <v>83</v>
      </c>
      <c r="O30" s="5">
        <f t="shared" si="19"/>
        <v>-6.7634983507144364E-2</v>
      </c>
      <c r="P30" s="5">
        <f t="shared" si="19"/>
        <v>12.836534692277539</v>
      </c>
      <c r="Q30" s="5">
        <f t="shared" si="19"/>
        <v>-4.9277871458545189E-2</v>
      </c>
    </row>
    <row r="31" spans="2:17" ht="15" customHeight="1" x14ac:dyDescent="0.25">
      <c r="B31" s="37" t="s">
        <v>100</v>
      </c>
      <c r="C31" s="5">
        <f>IF(C29=C28,0,(C29-C28)/C28)</f>
        <v>0.13025468893669823</v>
      </c>
      <c r="D31" s="5">
        <f t="shared" si="10"/>
        <v>0.32726805277955168</v>
      </c>
      <c r="E31" s="5">
        <f t="shared" si="11"/>
        <v>-0.37407395451684233</v>
      </c>
      <c r="F31" s="5">
        <f t="shared" si="12"/>
        <v>0</v>
      </c>
      <c r="G31" s="5">
        <f t="shared" si="13"/>
        <v>-0.21708054511905026</v>
      </c>
      <c r="H31" s="5">
        <f t="shared" si="14"/>
        <v>9.5548178836595502E-3</v>
      </c>
      <c r="I31" s="5">
        <f t="shared" si="15"/>
        <v>-6.8415051311288486E-2</v>
      </c>
      <c r="J31" s="5">
        <f t="shared" si="16"/>
        <v>0.80147058823529416</v>
      </c>
      <c r="K31" s="5">
        <f t="shared" si="17"/>
        <v>0.64248386105133726</v>
      </c>
      <c r="L31" s="5">
        <f t="shared" si="18"/>
        <v>0.16726140763799255</v>
      </c>
      <c r="M31" s="5">
        <f t="shared" si="19"/>
        <v>0</v>
      </c>
      <c r="N31" s="5" t="s">
        <v>83</v>
      </c>
      <c r="O31" s="5">
        <f t="shared" si="19"/>
        <v>0.11863752819769519</v>
      </c>
      <c r="P31" s="5">
        <f t="shared" si="19"/>
        <v>-0.33662917528401848</v>
      </c>
      <c r="Q31" s="5">
        <f t="shared" si="19"/>
        <v>7.1349027704909709E-2</v>
      </c>
    </row>
    <row r="34" spans="2:17" ht="17.100000000000001" customHeight="1" x14ac:dyDescent="0.25">
      <c r="B34" s="76" t="s">
        <v>73</v>
      </c>
      <c r="C34" s="77"/>
      <c r="D34" s="77"/>
      <c r="E34" s="77"/>
      <c r="F34" s="77"/>
      <c r="G34" s="77"/>
      <c r="H34" s="77"/>
      <c r="I34" s="77"/>
      <c r="J34" s="77"/>
      <c r="K34" s="77"/>
      <c r="L34" s="77"/>
      <c r="M34" s="77"/>
      <c r="N34" s="77"/>
      <c r="O34" s="77"/>
      <c r="P34" s="77"/>
      <c r="Q34" s="78"/>
    </row>
    <row r="35" spans="2:17" ht="51" x14ac:dyDescent="0.25">
      <c r="B35" s="85" t="s">
        <v>54</v>
      </c>
      <c r="C35" s="13" t="s">
        <v>58</v>
      </c>
      <c r="D35" s="33" t="s">
        <v>80</v>
      </c>
      <c r="E35" s="3" t="s">
        <v>79</v>
      </c>
      <c r="F35" s="3" t="s">
        <v>63</v>
      </c>
      <c r="G35" s="3" t="s">
        <v>64</v>
      </c>
      <c r="H35" s="3" t="s">
        <v>65</v>
      </c>
      <c r="I35" s="7" t="s">
        <v>66</v>
      </c>
      <c r="J35" s="7" t="s">
        <v>67</v>
      </c>
      <c r="K35" s="7" t="s">
        <v>68</v>
      </c>
      <c r="L35" s="7" t="s">
        <v>69</v>
      </c>
      <c r="M35" s="7" t="s">
        <v>59</v>
      </c>
      <c r="N35" s="7" t="s">
        <v>81</v>
      </c>
      <c r="O35" s="7" t="s">
        <v>85</v>
      </c>
      <c r="P35" s="7" t="s">
        <v>82</v>
      </c>
      <c r="Q35" s="7" t="s">
        <v>92</v>
      </c>
    </row>
    <row r="36" spans="2:17" x14ac:dyDescent="0.25">
      <c r="B36" s="85"/>
      <c r="C36" s="76" t="s">
        <v>55</v>
      </c>
      <c r="D36" s="77"/>
      <c r="E36" s="77"/>
      <c r="F36" s="77"/>
      <c r="G36" s="77"/>
      <c r="H36" s="77"/>
      <c r="I36" s="77"/>
      <c r="J36" s="77"/>
      <c r="K36" s="77"/>
      <c r="L36" s="77"/>
      <c r="M36" s="77"/>
      <c r="N36" s="77"/>
      <c r="O36" s="77"/>
      <c r="P36" s="77"/>
      <c r="Q36" s="78"/>
    </row>
    <row r="37" spans="2:17" x14ac:dyDescent="0.25">
      <c r="B37" s="38" t="s">
        <v>98</v>
      </c>
      <c r="C37" s="4">
        <f>ROUND(LowerGeomorphReachTables!E9*1000,-3)</f>
        <v>81006000</v>
      </c>
      <c r="D37" s="4">
        <f>ROUND((LowerGeomorphReachTables!F9)*1000,-3)</f>
        <v>66999000</v>
      </c>
      <c r="E37" s="4">
        <f>ROUND((LowerGeomorphReachTables!G9)*1000,-3)</f>
        <v>34303000</v>
      </c>
      <c r="F37" s="4">
        <f>ROUND(LowerGeomorphReachTables!M9*1000,-3)</f>
        <v>0</v>
      </c>
      <c r="G37" s="4">
        <f>ROUND((LowerGeomorphReachTables!E9+LowerGeomorphReachTables!G9)*1000,-3)</f>
        <v>115309000</v>
      </c>
      <c r="H37" s="4">
        <f>ROUND((LowerGeomorphReachTables!E9+LowerGeomorphReachTables!H9+LowerGeomorphReachTables!G9+LowerGeomorphReachTables!J9+LowerGeomorphReachTables!F9+LowerGeomorphReachTables!I9)*1000,-3)</f>
        <v>293666000</v>
      </c>
      <c r="I37" s="4">
        <f>ROUND(LowerGeomorphReachTables!O9*1000,-3)</f>
        <v>1024000</v>
      </c>
      <c r="J37" s="4">
        <f>ROUND(LowerGeomorphReachTables!P9*1000,-3)</f>
        <v>0</v>
      </c>
      <c r="K37" s="4">
        <f>ROUND((LowerGeomorphReachTables!N9)*1000,-3)</f>
        <v>10138000</v>
      </c>
      <c r="L37" s="4">
        <f>ROUND(LowerGeomorphReachTables!Q9*1000,-3)</f>
        <v>937000</v>
      </c>
      <c r="M37" s="4">
        <f>ROUND(LowerGeomorphReachTables!R9*1000,-3)</f>
        <v>0</v>
      </c>
      <c r="N37" s="4">
        <f>ROUND(LowerGeomorphReachTables!H9*1000,-3)</f>
        <v>726000</v>
      </c>
      <c r="O37" s="4">
        <f>ROUND(LowerGeomorphReachTables!I9*1000,-3)</f>
        <v>100123000</v>
      </c>
      <c r="P37" s="4">
        <f>ROUND(LowerGeomorphReachTables!J9*1000,-3)</f>
        <v>10510000</v>
      </c>
      <c r="Q37" s="4">
        <f>ROUND(SUM(LowerGeomorphReachTables!H9:K9)*1000,-3)</f>
        <v>341866000</v>
      </c>
    </row>
    <row r="38" spans="2:17" ht="15" customHeight="1" x14ac:dyDescent="0.25">
      <c r="B38" s="37">
        <v>1983</v>
      </c>
      <c r="C38" s="4">
        <f>ROUND(LowerGeomorphReachTables!E26*1000,-3)</f>
        <v>60670000</v>
      </c>
      <c r="D38" s="4">
        <f>ROUND((LowerGeomorphReachTables!F26)*1000,-3)</f>
        <v>65136000</v>
      </c>
      <c r="E38" s="4">
        <f>ROUND((LowerGeomorphReachTables!G26)*1000,-3)</f>
        <v>45564000</v>
      </c>
      <c r="F38" s="4">
        <f>ROUND(LowerGeomorphReachTables!M26*1000,-3)</f>
        <v>0</v>
      </c>
      <c r="G38" s="4">
        <f>ROUND((LowerGeomorphReachTables!E26+LowerGeomorphReachTables!G26)*1000,-3)</f>
        <v>106234000</v>
      </c>
      <c r="H38" s="4">
        <f>ROUND((LowerGeomorphReachTables!E26+LowerGeomorphReachTables!H26+LowerGeomorphReachTables!G26+LowerGeomorphReachTables!J26+LowerGeomorphReachTables!F26+LowerGeomorphReachTables!I26)*1000,-3)</f>
        <v>290662000</v>
      </c>
      <c r="I38" s="4">
        <f>ROUND(LowerGeomorphReachTables!O26*1000,-3)</f>
        <v>481000</v>
      </c>
      <c r="J38" s="4">
        <f>ROUND(LowerGeomorphReachTables!P26*1000,-3)</f>
        <v>0</v>
      </c>
      <c r="K38" s="4">
        <f>ROUND((LowerGeomorphReachTables!N26)*1000,-3)</f>
        <v>8557000</v>
      </c>
      <c r="L38" s="4">
        <f>ROUND(LowerGeomorphReachTables!Q26*1000,-3)</f>
        <v>325000</v>
      </c>
      <c r="M38" s="4">
        <f>ROUND(LowerGeomorphReachTables!R26*1000,-3)</f>
        <v>0</v>
      </c>
      <c r="N38" s="4">
        <f>ROUND(LowerGeomorphReachTables!H26*1000,-3)</f>
        <v>0</v>
      </c>
      <c r="O38" s="4">
        <f>ROUND(LowerGeomorphReachTables!I26*1000,-3)</f>
        <v>109562000</v>
      </c>
      <c r="P38" s="4">
        <f>ROUND(LowerGeomorphReachTables!J26*1000,-3)</f>
        <v>9731000</v>
      </c>
      <c r="Q38" s="4">
        <f>ROUND(SUM(LowerGeomorphReachTables!H26:K26)*1000,-3)</f>
        <v>345500000</v>
      </c>
    </row>
    <row r="39" spans="2:17" ht="15" customHeight="1" x14ac:dyDescent="0.25">
      <c r="B39" s="37">
        <v>2012</v>
      </c>
      <c r="C39" s="4">
        <f>ROUND(LowerGeomorphReachTables!E43*1000,-3)</f>
        <v>94451000</v>
      </c>
      <c r="D39" s="4">
        <f>ROUND((LowerGeomorphReachTables!F43)*1000,-3)</f>
        <v>55676000</v>
      </c>
      <c r="E39" s="4">
        <f>ROUND((LowerGeomorphReachTables!G43)*1000,-3)</f>
        <v>12423000</v>
      </c>
      <c r="F39" s="4">
        <f>ROUND(LowerGeomorphReachTables!M43*1000,-3)</f>
        <v>0</v>
      </c>
      <c r="G39" s="4">
        <f>ROUND((LowerGeomorphReachTables!E43+LowerGeomorphReachTables!G43)*1000,-3)</f>
        <v>106874000</v>
      </c>
      <c r="H39" s="4">
        <f>ROUND((LowerGeomorphReachTables!E43+LowerGeomorphReachTables!H43+LowerGeomorphReachTables!G43+LowerGeomorphReachTables!J43+LowerGeomorphReachTables!F43+LowerGeomorphReachTables!I43)*1000,-3)</f>
        <v>291737000</v>
      </c>
      <c r="I39" s="4">
        <f>ROUND(LowerGeomorphReachTables!O43*1000,-3)</f>
        <v>1248000</v>
      </c>
      <c r="J39" s="4">
        <f>ROUND(LowerGeomorphReachTables!P43*1000,-3)</f>
        <v>0</v>
      </c>
      <c r="K39" s="4">
        <f>ROUND((LowerGeomorphReachTables!N43)*1000,-3)</f>
        <v>9294000</v>
      </c>
      <c r="L39" s="4">
        <f>ROUND(LowerGeomorphReachTables!Q43*1000,-3)</f>
        <v>520000</v>
      </c>
      <c r="M39" s="4">
        <f>ROUND(LowerGeomorphReachTables!R43*1000,-3)</f>
        <v>0</v>
      </c>
      <c r="N39" s="4">
        <f>ROUND(LowerGeomorphReachTables!H43*1000,-3)</f>
        <v>1820000</v>
      </c>
      <c r="O39" s="4">
        <f>ROUND(LowerGeomorphReachTables!I43*1000,-3)</f>
        <v>124246000</v>
      </c>
      <c r="P39" s="4">
        <f>ROUND(LowerGeomorphReachTables!J43*1000,-3)</f>
        <v>3121000</v>
      </c>
      <c r="Q39" s="4">
        <f>ROUND(SUM(LowerGeomorphReachTables!H43:K43)*1000,-3)</f>
        <v>348877000</v>
      </c>
    </row>
    <row r="40" spans="2:17" ht="15" customHeight="1" x14ac:dyDescent="0.25">
      <c r="B40" s="37" t="s">
        <v>99</v>
      </c>
      <c r="C40" s="5">
        <f t="shared" ref="C40:M40" si="20">IF(C38=C37,0,(C38-C37)/C37)</f>
        <v>-0.25104313260746119</v>
      </c>
      <c r="D40" s="5">
        <f t="shared" si="20"/>
        <v>-2.7806385169927908E-2</v>
      </c>
      <c r="E40" s="5">
        <f t="shared" si="20"/>
        <v>0.32828032533597645</v>
      </c>
      <c r="F40" s="5">
        <f t="shared" si="20"/>
        <v>0</v>
      </c>
      <c r="G40" s="5">
        <f t="shared" si="20"/>
        <v>-7.8701575765985313E-2</v>
      </c>
      <c r="H40" s="5">
        <f t="shared" si="20"/>
        <v>-1.0229308125557605E-2</v>
      </c>
      <c r="I40" s="5">
        <f t="shared" si="20"/>
        <v>-0.5302734375</v>
      </c>
      <c r="J40" s="5">
        <f t="shared" si="20"/>
        <v>0</v>
      </c>
      <c r="K40" s="5">
        <f t="shared" si="20"/>
        <v>-0.15594791872164135</v>
      </c>
      <c r="L40" s="5">
        <f t="shared" si="20"/>
        <v>-0.65314834578441838</v>
      </c>
      <c r="M40" s="5">
        <f t="shared" si="20"/>
        <v>0</v>
      </c>
      <c r="N40" s="5" t="s">
        <v>83</v>
      </c>
      <c r="O40" s="5">
        <f t="shared" ref="O40:Q41" si="21">IF(O38=O37,0,(O38-O37)/O37)</f>
        <v>9.4274042927199542E-2</v>
      </c>
      <c r="P40" s="5">
        <f t="shared" si="21"/>
        <v>-7.4119885823025686E-2</v>
      </c>
      <c r="Q40" s="5">
        <f t="shared" si="21"/>
        <v>1.0629895924134018E-2</v>
      </c>
    </row>
    <row r="41" spans="2:17" ht="15" customHeight="1" x14ac:dyDescent="0.25">
      <c r="B41" s="37" t="s">
        <v>100</v>
      </c>
      <c r="C41" s="5">
        <f t="shared" ref="C41:M41" si="22">IF(C39=C38,0,(C39-C38)/C38)</f>
        <v>0.55679907697379261</v>
      </c>
      <c r="D41" s="5">
        <f t="shared" si="22"/>
        <v>-0.14523458609678211</v>
      </c>
      <c r="E41" s="5">
        <f t="shared" si="22"/>
        <v>-0.72735053989992104</v>
      </c>
      <c r="F41" s="5">
        <f t="shared" si="22"/>
        <v>0</v>
      </c>
      <c r="G41" s="5">
        <f t="shared" si="22"/>
        <v>6.0244366210441104E-3</v>
      </c>
      <c r="H41" s="5">
        <f t="shared" si="22"/>
        <v>3.6984538742594491E-3</v>
      </c>
      <c r="I41" s="5">
        <f t="shared" si="22"/>
        <v>1.5945945945945945</v>
      </c>
      <c r="J41" s="5">
        <f t="shared" si="22"/>
        <v>0</v>
      </c>
      <c r="K41" s="5">
        <f t="shared" si="22"/>
        <v>8.6128315998597646E-2</v>
      </c>
      <c r="L41" s="5">
        <f t="shared" si="22"/>
        <v>0.6</v>
      </c>
      <c r="M41" s="5">
        <f t="shared" si="22"/>
        <v>0</v>
      </c>
      <c r="N41" s="5" t="s">
        <v>83</v>
      </c>
      <c r="O41" s="5">
        <f t="shared" si="21"/>
        <v>0.13402457056278635</v>
      </c>
      <c r="P41" s="5">
        <f t="shared" si="21"/>
        <v>-0.67927242832185797</v>
      </c>
      <c r="Q41" s="5">
        <f t="shared" si="21"/>
        <v>9.7742402315484801E-3</v>
      </c>
    </row>
    <row r="44" spans="2:17" ht="17.100000000000001" customHeight="1" x14ac:dyDescent="0.25">
      <c r="B44" s="76" t="s">
        <v>74</v>
      </c>
      <c r="C44" s="77"/>
      <c r="D44" s="77"/>
      <c r="E44" s="77"/>
      <c r="F44" s="77"/>
      <c r="G44" s="77"/>
      <c r="H44" s="77"/>
      <c r="I44" s="77"/>
      <c r="J44" s="77"/>
      <c r="K44" s="77"/>
      <c r="L44" s="77"/>
      <c r="M44" s="77"/>
      <c r="N44" s="77"/>
      <c r="O44" s="77"/>
      <c r="P44" s="77"/>
      <c r="Q44" s="78"/>
    </row>
    <row r="45" spans="2:17" ht="51" x14ac:dyDescent="0.25">
      <c r="B45" s="85" t="s">
        <v>54</v>
      </c>
      <c r="C45" s="13" t="s">
        <v>58</v>
      </c>
      <c r="D45" s="33" t="s">
        <v>80</v>
      </c>
      <c r="E45" s="3" t="s">
        <v>79</v>
      </c>
      <c r="F45" s="3" t="s">
        <v>63</v>
      </c>
      <c r="G45" s="3" t="s">
        <v>64</v>
      </c>
      <c r="H45" s="3" t="s">
        <v>65</v>
      </c>
      <c r="I45" s="7" t="s">
        <v>66</v>
      </c>
      <c r="J45" s="7" t="s">
        <v>67</v>
      </c>
      <c r="K45" s="7" t="s">
        <v>68</v>
      </c>
      <c r="L45" s="7" t="s">
        <v>69</v>
      </c>
      <c r="M45" s="7" t="s">
        <v>59</v>
      </c>
      <c r="N45" s="7" t="s">
        <v>81</v>
      </c>
      <c r="O45" s="7" t="s">
        <v>85</v>
      </c>
      <c r="P45" s="7" t="s">
        <v>82</v>
      </c>
      <c r="Q45" s="7" t="s">
        <v>92</v>
      </c>
    </row>
    <row r="46" spans="2:17" x14ac:dyDescent="0.25">
      <c r="B46" s="85"/>
      <c r="C46" s="76" t="s">
        <v>55</v>
      </c>
      <c r="D46" s="77"/>
      <c r="E46" s="77"/>
      <c r="F46" s="77"/>
      <c r="G46" s="77"/>
      <c r="H46" s="77"/>
      <c r="I46" s="77"/>
      <c r="J46" s="77"/>
      <c r="K46" s="77"/>
      <c r="L46" s="77"/>
      <c r="M46" s="77"/>
      <c r="N46" s="77"/>
      <c r="O46" s="77"/>
      <c r="P46" s="77"/>
      <c r="Q46" s="78"/>
    </row>
    <row r="47" spans="2:17" x14ac:dyDescent="0.25">
      <c r="B47" s="38" t="s">
        <v>98</v>
      </c>
      <c r="C47" s="4">
        <f>ROUND(LowerGeomorphReachTables!E10*1000,-3)</f>
        <v>104784000</v>
      </c>
      <c r="D47" s="4">
        <f>ROUND((LowerGeomorphReachTables!F10)*1000,-3)</f>
        <v>7110000</v>
      </c>
      <c r="E47" s="4">
        <f>ROUND((LowerGeomorphReachTables!G10)*1000,-3)</f>
        <v>20590000</v>
      </c>
      <c r="F47" s="4">
        <f>ROUND(LowerGeomorphReachTables!M10*1000,-3)</f>
        <v>0</v>
      </c>
      <c r="G47" s="4" t="s">
        <v>83</v>
      </c>
      <c r="H47" s="4">
        <f>ROUND((LowerGeomorphReachTables!E10+LowerGeomorphReachTables!H10+LowerGeomorphReachTables!G10+LowerGeomorphReachTables!J10+LowerGeomorphReachTables!F10+LowerGeomorphReachTables!I10)*1000,-3)</f>
        <v>175751000</v>
      </c>
      <c r="I47" s="4">
        <f>ROUND(LowerGeomorphReachTables!O10*1000,-3)</f>
        <v>1254000</v>
      </c>
      <c r="J47" s="4">
        <f>ROUND(LowerGeomorphReachTables!P10*1000,-3)</f>
        <v>180000</v>
      </c>
      <c r="K47" s="4">
        <f>ROUND((LowerGeomorphReachTables!N10)*1000,-3)</f>
        <v>1262000</v>
      </c>
      <c r="L47" s="4">
        <f>ROUND(LowerGeomorphReachTables!Q10*1000,-3)</f>
        <v>4125000</v>
      </c>
      <c r="M47" s="4">
        <f>ROUND(LowerGeomorphReachTables!R10*1000,-3)</f>
        <v>0</v>
      </c>
      <c r="N47" s="4">
        <f>ROUND(LowerGeomorphReachTables!H10*1000,-3)</f>
        <v>43267000</v>
      </c>
      <c r="O47" s="4">
        <f>ROUND(LowerGeomorphReachTables!I10*1000,-3)</f>
        <v>0</v>
      </c>
      <c r="P47" s="4">
        <f>ROUND(LowerGeomorphReachTables!J10*1000,-3)</f>
        <v>0</v>
      </c>
      <c r="Q47" s="4">
        <f>ROUND(SUM(LowerGeomorphReachTables!H10:K10)*1000,-3)</f>
        <v>46846000</v>
      </c>
    </row>
    <row r="48" spans="2:17" ht="15" customHeight="1" x14ac:dyDescent="0.25">
      <c r="B48" s="37">
        <v>1983</v>
      </c>
      <c r="C48" s="4">
        <f>ROUND(LowerGeomorphReachTables!E27*1000,-3)</f>
        <v>86976000</v>
      </c>
      <c r="D48" s="4">
        <f>ROUND((LowerGeomorphReachTables!F27)*1000,-3)</f>
        <v>0</v>
      </c>
      <c r="E48" s="4">
        <f>ROUND((LowerGeomorphReachTables!G27)*1000,-3)</f>
        <v>61382000</v>
      </c>
      <c r="F48" s="4">
        <f>ROUND(LowerGeomorphReachTables!M27*1000,-3)</f>
        <v>0</v>
      </c>
      <c r="G48" s="4" t="s">
        <v>83</v>
      </c>
      <c r="H48" s="4">
        <f>ROUND((LowerGeomorphReachTables!E27+LowerGeomorphReachTables!H27+LowerGeomorphReachTables!G27+LowerGeomorphReachTables!J27+LowerGeomorphReachTables!F27+LowerGeomorphReachTables!I27)*1000,-3)</f>
        <v>192265000</v>
      </c>
      <c r="I48" s="4">
        <f>ROUND(LowerGeomorphReachTables!O27*1000,-3)</f>
        <v>1508000</v>
      </c>
      <c r="J48" s="4">
        <f>ROUND(LowerGeomorphReachTables!P27*1000,-3)</f>
        <v>29000</v>
      </c>
      <c r="K48" s="4">
        <f>ROUND((LowerGeomorphReachTables!N27)*1000,-3)</f>
        <v>853000</v>
      </c>
      <c r="L48" s="4">
        <f>ROUND(LowerGeomorphReachTables!Q27*1000,-3)</f>
        <v>3567000</v>
      </c>
      <c r="M48" s="4">
        <f>ROUND(LowerGeomorphReachTables!R27*1000,-3)</f>
        <v>0</v>
      </c>
      <c r="N48" s="4">
        <f>ROUND(LowerGeomorphReachTables!H27*1000,-3)</f>
        <v>36952000</v>
      </c>
      <c r="O48" s="4">
        <f>ROUND(LowerGeomorphReachTables!I27*1000,-3)</f>
        <v>25000</v>
      </c>
      <c r="P48" s="4">
        <f>ROUND(LowerGeomorphReachTables!J27*1000,-3)</f>
        <v>6930000</v>
      </c>
      <c r="Q48" s="4">
        <f>ROUND(SUM(LowerGeomorphReachTables!H27:K27)*1000,-3)</f>
        <v>45390000</v>
      </c>
    </row>
    <row r="49" spans="2:17" ht="15" customHeight="1" x14ac:dyDescent="0.25">
      <c r="B49" s="37">
        <v>2012</v>
      </c>
      <c r="C49" s="4">
        <f>ROUND(LowerGeomorphReachTables!E44*1000,-3)</f>
        <v>129912000</v>
      </c>
      <c r="D49" s="4">
        <f>ROUND((LowerGeomorphReachTables!F44)*1000,-3)</f>
        <v>926000</v>
      </c>
      <c r="E49" s="4">
        <f>ROUND((LowerGeomorphReachTables!G44)*1000,-3)</f>
        <v>16816000</v>
      </c>
      <c r="F49" s="4">
        <f>ROUND(LowerGeomorphReachTables!M44*1000,-3)</f>
        <v>0</v>
      </c>
      <c r="G49" s="4" t="s">
        <v>83</v>
      </c>
      <c r="H49" s="4">
        <f>ROUND((LowerGeomorphReachTables!E44+LowerGeomorphReachTables!H44+LowerGeomorphReachTables!G44+LowerGeomorphReachTables!J44+LowerGeomorphReachTables!F44+LowerGeomorphReachTables!I44)*1000,-3)</f>
        <v>195134000</v>
      </c>
      <c r="I49" s="4">
        <f>ROUND(LowerGeomorphReachTables!O44*1000,-3)</f>
        <v>1664000</v>
      </c>
      <c r="J49" s="4">
        <f>ROUND(LowerGeomorphReachTables!P44*1000,-3)</f>
        <v>0</v>
      </c>
      <c r="K49" s="4">
        <f>ROUND((LowerGeomorphReachTables!N44)*1000,-3)</f>
        <v>4811000</v>
      </c>
      <c r="L49" s="4">
        <f>ROUND(LowerGeomorphReachTables!Q44*1000,-3)</f>
        <v>4737000</v>
      </c>
      <c r="M49" s="4">
        <f>ROUND(LowerGeomorphReachTables!R44*1000,-3)</f>
        <v>0</v>
      </c>
      <c r="N49" s="4">
        <f>ROUND(LowerGeomorphReachTables!H44*1000,-3)</f>
        <v>45716000</v>
      </c>
      <c r="O49" s="4">
        <f>ROUND(LowerGeomorphReachTables!I44*1000,-3)</f>
        <v>319000</v>
      </c>
      <c r="P49" s="4">
        <f>ROUND(LowerGeomorphReachTables!J44*1000,-3)</f>
        <v>1444000</v>
      </c>
      <c r="Q49" s="4">
        <f>ROUND(SUM(LowerGeomorphReachTables!H44:K44)*1000,-3)</f>
        <v>49103000</v>
      </c>
    </row>
    <row r="50" spans="2:17" ht="15" customHeight="1" x14ac:dyDescent="0.25">
      <c r="B50" s="37" t="s">
        <v>99</v>
      </c>
      <c r="C50" s="5">
        <f>IF(C48=C47,0,(C48-C47)/C47)</f>
        <v>-0.16994961062757674</v>
      </c>
      <c r="D50" s="5" t="s">
        <v>83</v>
      </c>
      <c r="E50" s="5">
        <f t="shared" ref="E50:E51" si="23">IF(E48=E47,0,(E48-E47)/E47)</f>
        <v>1.9811559009227782</v>
      </c>
      <c r="F50" s="5">
        <f t="shared" ref="F50:F51" si="24">IF(F48=F47,0,(F48-F47)/F47)</f>
        <v>0</v>
      </c>
      <c r="G50" s="5" t="s">
        <v>83</v>
      </c>
      <c r="H50" s="5">
        <f t="shared" ref="H50:H51" si="25">IF(H48=H47,0,(H48-H47)/H47)</f>
        <v>9.396248101006538E-2</v>
      </c>
      <c r="I50" s="5">
        <f t="shared" ref="I50:I51" si="26">IF(I48=I47,0,(I48-I47)/I47)</f>
        <v>0.20255183413078151</v>
      </c>
      <c r="J50" s="5">
        <f t="shared" ref="J50:J51" si="27">IF(J48=J47,0,(J48-J47)/J47)</f>
        <v>-0.83888888888888891</v>
      </c>
      <c r="K50" s="5">
        <f t="shared" ref="K50:K51" si="28">IF(K48=K47,0,(K48-K47)/K47)</f>
        <v>-0.32408874801901744</v>
      </c>
      <c r="L50" s="5">
        <f t="shared" ref="L50:L51" si="29">IF(L48=L47,0,(L48-L47)/L47)</f>
        <v>-0.13527272727272727</v>
      </c>
      <c r="M50" s="5">
        <f t="shared" ref="M50:Q51" si="30">IF(M48=M47,0,(M48-M47)/M47)</f>
        <v>0</v>
      </c>
      <c r="N50" s="5">
        <f t="shared" si="30"/>
        <v>-0.14595419141609078</v>
      </c>
      <c r="O50" s="5" t="e">
        <f t="shared" si="30"/>
        <v>#DIV/0!</v>
      </c>
      <c r="P50" s="5" t="e">
        <f t="shared" si="30"/>
        <v>#DIV/0!</v>
      </c>
      <c r="Q50" s="5">
        <f t="shared" si="30"/>
        <v>-3.1080561840925586E-2</v>
      </c>
    </row>
    <row r="51" spans="2:17" ht="15" customHeight="1" x14ac:dyDescent="0.25">
      <c r="B51" s="37" t="s">
        <v>100</v>
      </c>
      <c r="C51" s="5">
        <f>IF(C49=C48,0,(C49-C48)/C48)</f>
        <v>0.49365342163355408</v>
      </c>
      <c r="D51" s="5" t="s">
        <v>83</v>
      </c>
      <c r="E51" s="5">
        <f t="shared" si="23"/>
        <v>-0.72604346551106191</v>
      </c>
      <c r="F51" s="5">
        <f t="shared" si="24"/>
        <v>0</v>
      </c>
      <c r="G51" s="5" t="s">
        <v>83</v>
      </c>
      <c r="H51" s="5">
        <f t="shared" si="25"/>
        <v>1.4922112709021404E-2</v>
      </c>
      <c r="I51" s="5">
        <f t="shared" si="26"/>
        <v>0.10344827586206896</v>
      </c>
      <c r="J51" s="5">
        <f t="shared" si="27"/>
        <v>-1</v>
      </c>
      <c r="K51" s="5">
        <f t="shared" si="28"/>
        <v>4.6400937866354042</v>
      </c>
      <c r="L51" s="5">
        <f t="shared" si="29"/>
        <v>0.32800672834314548</v>
      </c>
      <c r="M51" s="5">
        <f t="shared" si="30"/>
        <v>0</v>
      </c>
      <c r="N51" s="5">
        <f t="shared" si="30"/>
        <v>0.23717254817059968</v>
      </c>
      <c r="O51" s="5">
        <f t="shared" si="30"/>
        <v>11.76</v>
      </c>
      <c r="P51" s="5">
        <f t="shared" si="30"/>
        <v>-0.79163059163059168</v>
      </c>
      <c r="Q51" s="5">
        <f t="shared" si="30"/>
        <v>8.1802159065873542E-2</v>
      </c>
    </row>
    <row r="54" spans="2:17" ht="17.100000000000001" customHeight="1" x14ac:dyDescent="0.25">
      <c r="B54" s="76" t="s">
        <v>75</v>
      </c>
      <c r="C54" s="77"/>
      <c r="D54" s="77"/>
      <c r="E54" s="77"/>
      <c r="F54" s="77"/>
      <c r="G54" s="77"/>
      <c r="H54" s="77"/>
      <c r="I54" s="77"/>
      <c r="J54" s="77"/>
      <c r="K54" s="77"/>
      <c r="L54" s="77"/>
      <c r="M54" s="77"/>
      <c r="N54" s="77"/>
      <c r="O54" s="77"/>
      <c r="P54" s="77"/>
      <c r="Q54" s="78"/>
    </row>
    <row r="55" spans="2:17" ht="51" x14ac:dyDescent="0.25">
      <c r="B55" s="85" t="s">
        <v>54</v>
      </c>
      <c r="C55" s="13" t="s">
        <v>58</v>
      </c>
      <c r="D55" s="33" t="s">
        <v>80</v>
      </c>
      <c r="E55" s="3" t="s">
        <v>79</v>
      </c>
      <c r="F55" s="3" t="s">
        <v>63</v>
      </c>
      <c r="G55" s="3" t="s">
        <v>64</v>
      </c>
      <c r="H55" s="3" t="s">
        <v>65</v>
      </c>
      <c r="I55" s="7" t="s">
        <v>66</v>
      </c>
      <c r="J55" s="7" t="s">
        <v>67</v>
      </c>
      <c r="K55" s="7" t="s">
        <v>68</v>
      </c>
      <c r="L55" s="7" t="s">
        <v>69</v>
      </c>
      <c r="M55" s="7" t="s">
        <v>59</v>
      </c>
      <c r="N55" s="7" t="s">
        <v>81</v>
      </c>
      <c r="O55" s="7" t="s">
        <v>85</v>
      </c>
      <c r="P55" s="7" t="s">
        <v>82</v>
      </c>
      <c r="Q55" s="7" t="s">
        <v>92</v>
      </c>
    </row>
    <row r="56" spans="2:17" x14ac:dyDescent="0.25">
      <c r="B56" s="85"/>
      <c r="C56" s="76" t="s">
        <v>55</v>
      </c>
      <c r="D56" s="77"/>
      <c r="E56" s="77"/>
      <c r="F56" s="77"/>
      <c r="G56" s="77"/>
      <c r="H56" s="77"/>
      <c r="I56" s="77"/>
      <c r="J56" s="77"/>
      <c r="K56" s="77"/>
      <c r="L56" s="77"/>
      <c r="M56" s="77"/>
      <c r="N56" s="77"/>
      <c r="O56" s="77"/>
      <c r="P56" s="77"/>
      <c r="Q56" s="78"/>
    </row>
    <row r="57" spans="2:17" x14ac:dyDescent="0.25">
      <c r="B57" s="38" t="s">
        <v>98</v>
      </c>
      <c r="C57" s="4">
        <f>ROUND(LowerGeomorphReachTables!E11*1000,-3)</f>
        <v>212750000</v>
      </c>
      <c r="D57" s="4">
        <f>ROUND((LowerGeomorphReachTables!F11)*1000,-3)</f>
        <v>220216000</v>
      </c>
      <c r="E57" s="4">
        <f>ROUND((LowerGeomorphReachTables!G11)*1000,-3)</f>
        <v>138925000</v>
      </c>
      <c r="F57" s="4">
        <f>ROUND(LowerGeomorphReachTables!M11*1000,-3)</f>
        <v>0</v>
      </c>
      <c r="G57" s="4" t="s">
        <v>83</v>
      </c>
      <c r="H57" s="4">
        <f>ROUND((LowerGeomorphReachTables!E11+LowerGeomorphReachTables!H11+LowerGeomorphReachTables!G11+LowerGeomorphReachTables!J11+LowerGeomorphReachTables!F11+LowerGeomorphReachTables!I11)*1000,-3)</f>
        <v>1192105000</v>
      </c>
      <c r="I57" s="4">
        <f>ROUND(LowerGeomorphReachTables!O11*1000,-3)</f>
        <v>3651000</v>
      </c>
      <c r="J57" s="4">
        <f>ROUND(LowerGeomorphReachTables!P11*1000,-3)</f>
        <v>4360000</v>
      </c>
      <c r="K57" s="4">
        <f>ROUND((LowerGeomorphReachTables!N11)*1000,-3)</f>
        <v>643000</v>
      </c>
      <c r="L57" s="4">
        <f>ROUND(LowerGeomorphReachTables!Q11*1000,-3)</f>
        <v>9695000</v>
      </c>
      <c r="M57" s="4">
        <f>ROUND(LowerGeomorphReachTables!R11*1000,-3)</f>
        <v>0</v>
      </c>
      <c r="N57" s="4">
        <f>ROUND(LowerGeomorphReachTables!H11*1000,-3)</f>
        <v>2991000</v>
      </c>
      <c r="O57" s="4">
        <f>ROUND(LowerGeomorphReachTables!I11*1000,-3)</f>
        <v>609570000</v>
      </c>
      <c r="P57" s="4">
        <f>ROUND(LowerGeomorphReachTables!J11*1000,-3)</f>
        <v>7654000</v>
      </c>
      <c r="Q57" s="4">
        <f>ROUND(SUM(LowerGeomorphReachTables!H11:K11)*1000,-3)</f>
        <v>620599000</v>
      </c>
    </row>
    <row r="58" spans="2:17" ht="15" customHeight="1" x14ac:dyDescent="0.25">
      <c r="B58" s="37">
        <v>1983</v>
      </c>
      <c r="C58" s="4">
        <f>ROUND(LowerGeomorphReachTables!E28*1000,-3)</f>
        <v>189444000</v>
      </c>
      <c r="D58" s="4">
        <f>ROUND((LowerGeomorphReachTables!F28)*1000,-3)</f>
        <v>210871000</v>
      </c>
      <c r="E58" s="4">
        <f>ROUND((LowerGeomorphReachTables!G28)*1000,-3)</f>
        <v>199858000</v>
      </c>
      <c r="F58" s="4">
        <f>ROUND(LowerGeomorphReachTables!M28*1000,-3)</f>
        <v>0</v>
      </c>
      <c r="G58" s="4" t="s">
        <v>83</v>
      </c>
      <c r="H58" s="4">
        <f>ROUND((LowerGeomorphReachTables!E28+LowerGeomorphReachTables!H28+LowerGeomorphReachTables!G28+LowerGeomorphReachTables!J28+LowerGeomorphReachTables!F28+LowerGeomorphReachTables!I28)*1000,-3)</f>
        <v>1173918000</v>
      </c>
      <c r="I58" s="4">
        <f>ROUND(LowerGeomorphReachTables!O28*1000,-3)</f>
        <v>4027000</v>
      </c>
      <c r="J58" s="4">
        <f>ROUND(LowerGeomorphReachTables!P28*1000,-3)</f>
        <v>6043000</v>
      </c>
      <c r="K58" s="4">
        <f>ROUND((LowerGeomorphReachTables!N28)*1000,-3)</f>
        <v>0</v>
      </c>
      <c r="L58" s="4">
        <f>ROUND(LowerGeomorphReachTables!Q28*1000,-3)</f>
        <v>7774000</v>
      </c>
      <c r="M58" s="4">
        <f>ROUND(LowerGeomorphReachTables!R28*1000,-3)</f>
        <v>0</v>
      </c>
      <c r="N58" s="4">
        <f>ROUND(LowerGeomorphReachTables!H28*1000,-3)</f>
        <v>72970000</v>
      </c>
      <c r="O58" s="4">
        <f>ROUND(LowerGeomorphReachTables!I28*1000,-3)</f>
        <v>494000000</v>
      </c>
      <c r="P58" s="4">
        <f>ROUND(LowerGeomorphReachTables!J28*1000,-3)</f>
        <v>6775000</v>
      </c>
      <c r="Q58" s="4">
        <f>ROUND(SUM(LowerGeomorphReachTables!H28:K28)*1000,-3)</f>
        <v>573745000</v>
      </c>
    </row>
    <row r="59" spans="2:17" ht="15" customHeight="1" x14ac:dyDescent="0.25">
      <c r="B59" s="37">
        <v>2012</v>
      </c>
      <c r="C59" s="4">
        <f>ROUND(LowerGeomorphReachTables!E45*1000,-3)</f>
        <v>298210000</v>
      </c>
      <c r="D59" s="4">
        <f>ROUND((LowerGeomorphReachTables!F45)*1000,-3)</f>
        <v>106821000</v>
      </c>
      <c r="E59" s="4">
        <f>ROUND((LowerGeomorphReachTables!G45)*1000,-3)</f>
        <v>142664000</v>
      </c>
      <c r="F59" s="4">
        <f>ROUND(LowerGeomorphReachTables!M45*1000,-3)</f>
        <v>0</v>
      </c>
      <c r="G59" s="4" t="s">
        <v>83</v>
      </c>
      <c r="H59" s="4">
        <f>ROUND((LowerGeomorphReachTables!E45+LowerGeomorphReachTables!H45+LowerGeomorphReachTables!G45+LowerGeomorphReachTables!J45+LowerGeomorphReachTables!F45+LowerGeomorphReachTables!I45)*1000,-3)</f>
        <v>1216890000</v>
      </c>
      <c r="I59" s="4">
        <f>ROUND(LowerGeomorphReachTables!O45*1000,-3)</f>
        <v>3700000</v>
      </c>
      <c r="J59" s="4">
        <f>ROUND(LowerGeomorphReachTables!P45*1000,-3)</f>
        <v>4524000</v>
      </c>
      <c r="K59" s="4">
        <f>ROUND((LowerGeomorphReachTables!N45)*1000,-3)</f>
        <v>7410000</v>
      </c>
      <c r="L59" s="4">
        <f>ROUND(LowerGeomorphReachTables!Q45*1000,-3)</f>
        <v>8715000</v>
      </c>
      <c r="M59" s="4">
        <f>ROUND(LowerGeomorphReachTables!R45*1000,-3)</f>
        <v>0</v>
      </c>
      <c r="N59" s="4">
        <f>ROUND(LowerGeomorphReachTables!H45*1000,-3)</f>
        <v>247264000</v>
      </c>
      <c r="O59" s="4">
        <f>ROUND(LowerGeomorphReachTables!I45*1000,-3)</f>
        <v>411584000</v>
      </c>
      <c r="P59" s="4">
        <f>ROUND(LowerGeomorphReachTables!J45*1000,-3)</f>
        <v>10348000</v>
      </c>
      <c r="Q59" s="4">
        <f>ROUND(SUM(LowerGeomorphReachTables!H45:K45)*1000,-3)</f>
        <v>678966000</v>
      </c>
    </row>
    <row r="60" spans="2:17" ht="15" customHeight="1" x14ac:dyDescent="0.25">
      <c r="B60" s="37" t="s">
        <v>99</v>
      </c>
      <c r="C60" s="5">
        <f>IF(C58=C57,0,(C58-C57)/C57)</f>
        <v>-0.10954641598119859</v>
      </c>
      <c r="D60" s="5">
        <f t="shared" ref="D60:D61" si="31">IF(D58=D57,0,(D58-D57)/D57)</f>
        <v>-4.2435608675118974E-2</v>
      </c>
      <c r="E60" s="5">
        <f t="shared" ref="E60:E61" si="32">IF(E58=E57,0,(E58-E57)/E57)</f>
        <v>0.43860356307360088</v>
      </c>
      <c r="F60" s="5">
        <f t="shared" ref="F60:F61" si="33">IF(F58=F57,0,(F58-F57)/F57)</f>
        <v>0</v>
      </c>
      <c r="G60" s="5" t="s">
        <v>83</v>
      </c>
      <c r="H60" s="5">
        <f t="shared" ref="H60:H61" si="34">IF(H58=H57,0,(H58-H57)/H57)</f>
        <v>-1.5256206458323722E-2</v>
      </c>
      <c r="I60" s="5">
        <f t="shared" ref="I60:I61" si="35">IF(I58=I57,0,(I58-I57)/I57)</f>
        <v>0.10298548342919749</v>
      </c>
      <c r="J60" s="5">
        <f t="shared" ref="J60:J61" si="36">IF(J58=J57,0,(J58-J57)/J57)</f>
        <v>0.38600917431192661</v>
      </c>
      <c r="K60" s="5" t="s">
        <v>83</v>
      </c>
      <c r="L60" s="5">
        <f t="shared" ref="L60:L61" si="37">IF(L58=L57,0,(L58-L57)/L57)</f>
        <v>-0.19814337287261474</v>
      </c>
      <c r="M60" s="5">
        <f t="shared" ref="M60:Q61" si="38">IF(M58=M57,0,(M58-M57)/M57)</f>
        <v>0</v>
      </c>
      <c r="N60" s="5">
        <f t="shared" si="38"/>
        <v>23.39652290203945</v>
      </c>
      <c r="O60" s="5">
        <f t="shared" si="38"/>
        <v>-0.18959266368095543</v>
      </c>
      <c r="P60" s="5">
        <f t="shared" si="38"/>
        <v>-0.11484191272537235</v>
      </c>
      <c r="Q60" s="5">
        <f t="shared" si="38"/>
        <v>-7.5498026906263144E-2</v>
      </c>
    </row>
    <row r="61" spans="2:17" ht="15" customHeight="1" x14ac:dyDescent="0.25">
      <c r="B61" s="37" t="s">
        <v>100</v>
      </c>
      <c r="C61" s="5">
        <f>IF(C59=C58,0,(C59-C58)/C58)</f>
        <v>0.57413272523806502</v>
      </c>
      <c r="D61" s="5">
        <f t="shared" si="31"/>
        <v>-0.49342963233446041</v>
      </c>
      <c r="E61" s="5">
        <f t="shared" si="32"/>
        <v>-0.28617318295990152</v>
      </c>
      <c r="F61" s="5">
        <f t="shared" si="33"/>
        <v>0</v>
      </c>
      <c r="G61" s="5" t="s">
        <v>83</v>
      </c>
      <c r="H61" s="5">
        <f t="shared" si="34"/>
        <v>3.6605623220701954E-2</v>
      </c>
      <c r="I61" s="5">
        <f t="shared" si="35"/>
        <v>-8.1201887260988329E-2</v>
      </c>
      <c r="J61" s="5">
        <f t="shared" si="36"/>
        <v>-0.25136521595234157</v>
      </c>
      <c r="K61" s="5" t="s">
        <v>83</v>
      </c>
      <c r="L61" s="5">
        <f t="shared" si="37"/>
        <v>0.12104450733213275</v>
      </c>
      <c r="M61" s="5">
        <f t="shared" si="38"/>
        <v>0</v>
      </c>
      <c r="N61" s="5">
        <f t="shared" si="38"/>
        <v>2.3885706454707414</v>
      </c>
      <c r="O61" s="5">
        <f t="shared" si="38"/>
        <v>-0.166834008097166</v>
      </c>
      <c r="P61" s="5">
        <f t="shared" si="38"/>
        <v>0.52738007380073804</v>
      </c>
      <c r="Q61" s="5">
        <f t="shared" si="38"/>
        <v>0.18339331933175887</v>
      </c>
    </row>
    <row r="64" spans="2:17" ht="17.100000000000001" customHeight="1" x14ac:dyDescent="0.25">
      <c r="B64" s="76" t="s">
        <v>76</v>
      </c>
      <c r="C64" s="77"/>
      <c r="D64" s="77"/>
      <c r="E64" s="77"/>
      <c r="F64" s="77"/>
      <c r="G64" s="77"/>
      <c r="H64" s="77"/>
      <c r="I64" s="77"/>
      <c r="J64" s="77"/>
      <c r="K64" s="77"/>
      <c r="L64" s="77"/>
      <c r="M64" s="77"/>
      <c r="N64" s="77"/>
      <c r="O64" s="77"/>
      <c r="P64" s="77"/>
      <c r="Q64" s="78"/>
    </row>
    <row r="65" spans="2:17" ht="51" x14ac:dyDescent="0.25">
      <c r="B65" s="85" t="s">
        <v>54</v>
      </c>
      <c r="C65" s="13" t="s">
        <v>58</v>
      </c>
      <c r="D65" s="33" t="s">
        <v>80</v>
      </c>
      <c r="E65" s="3" t="s">
        <v>79</v>
      </c>
      <c r="F65" s="3" t="s">
        <v>63</v>
      </c>
      <c r="G65" s="3" t="s">
        <v>64</v>
      </c>
      <c r="H65" s="3" t="s">
        <v>65</v>
      </c>
      <c r="I65" s="7" t="s">
        <v>66</v>
      </c>
      <c r="J65" s="7" t="s">
        <v>67</v>
      </c>
      <c r="K65" s="7" t="s">
        <v>68</v>
      </c>
      <c r="L65" s="7" t="s">
        <v>69</v>
      </c>
      <c r="M65" s="7" t="s">
        <v>59</v>
      </c>
      <c r="N65" s="7" t="s">
        <v>81</v>
      </c>
      <c r="O65" s="7" t="s">
        <v>85</v>
      </c>
      <c r="P65" s="7" t="s">
        <v>82</v>
      </c>
      <c r="Q65" s="7" t="s">
        <v>92</v>
      </c>
    </row>
    <row r="66" spans="2:17" x14ac:dyDescent="0.25">
      <c r="B66" s="85"/>
      <c r="C66" s="76" t="s">
        <v>55</v>
      </c>
      <c r="D66" s="77"/>
      <c r="E66" s="77"/>
      <c r="F66" s="77"/>
      <c r="G66" s="77"/>
      <c r="H66" s="77"/>
      <c r="I66" s="77"/>
      <c r="J66" s="77"/>
      <c r="K66" s="77"/>
      <c r="L66" s="77"/>
      <c r="M66" s="77"/>
      <c r="N66" s="77"/>
      <c r="O66" s="77"/>
      <c r="P66" s="77"/>
      <c r="Q66" s="78"/>
    </row>
    <row r="67" spans="2:17" x14ac:dyDescent="0.25">
      <c r="B67" s="38" t="s">
        <v>98</v>
      </c>
      <c r="C67" s="4">
        <f>ROUND(LowerGeomorphReachTables!E12*1000,-3)</f>
        <v>9599000</v>
      </c>
      <c r="D67" s="4">
        <f>ROUND((LowerGeomorphReachTables!F12)*1000,-3)</f>
        <v>10875000</v>
      </c>
      <c r="E67" s="4">
        <f>ROUND((LowerGeomorphReachTables!G12)*1000,-3)</f>
        <v>15100000</v>
      </c>
      <c r="F67" s="4">
        <f>ROUND(LowerGeomorphReachTables!M12*1000,-3)</f>
        <v>0</v>
      </c>
      <c r="G67" s="4">
        <f>ROUND((LowerGeomorphReachTables!E12+LowerGeomorphReachTables!G12)*1000,-3)</f>
        <v>24699000</v>
      </c>
      <c r="H67" s="4">
        <f>ROUND((LowerGeomorphReachTables!E12+LowerGeomorphReachTables!H12+LowerGeomorphReachTables!G12+LowerGeomorphReachTables!J12+LowerGeomorphReachTables!F12+LowerGeomorphReachTables!I12)*1000,-3)</f>
        <v>43295000</v>
      </c>
      <c r="I67" s="4">
        <f>ROUND(LowerGeomorphReachTables!O12*1000,-3)</f>
        <v>938000</v>
      </c>
      <c r="J67" s="4">
        <f>ROUND(LowerGeomorphReachTables!P12*1000,-3)</f>
        <v>0</v>
      </c>
      <c r="K67" s="4">
        <f>ROUND((LowerGeomorphReachTables!N12)*1000,-3)</f>
        <v>195000</v>
      </c>
      <c r="L67" s="4">
        <f>ROUND(LowerGeomorphReachTables!Q12*1000,-3)</f>
        <v>0</v>
      </c>
      <c r="M67" s="4">
        <f>ROUND(LowerGeomorphReachTables!R12*1000,-3)</f>
        <v>0</v>
      </c>
      <c r="N67" s="4">
        <f>ROUND(LowerGeomorphReachTables!H12*1000,-3)</f>
        <v>0</v>
      </c>
      <c r="O67" s="4">
        <f>ROUND(LowerGeomorphReachTables!I12*1000,-3)</f>
        <v>7721000</v>
      </c>
      <c r="P67" s="4">
        <f>ROUND(LowerGeomorphReachTables!J12*1000,-3)</f>
        <v>0</v>
      </c>
      <c r="Q67" s="4">
        <f>ROUND(SUM(LowerGeomorphReachTables!H12:K12)*1000,-3)</f>
        <v>8961000</v>
      </c>
    </row>
    <row r="68" spans="2:17" ht="15" customHeight="1" x14ac:dyDescent="0.25">
      <c r="B68" s="37">
        <v>1983</v>
      </c>
      <c r="C68" s="4">
        <f>ROUND(LowerGeomorphReachTables!E29*1000,-3)</f>
        <v>7696000</v>
      </c>
      <c r="D68" s="4">
        <f>ROUND((LowerGeomorphReachTables!F29)*1000,-3)</f>
        <v>3956000</v>
      </c>
      <c r="E68" s="4">
        <f>ROUND((LowerGeomorphReachTables!G29)*1000,-3)</f>
        <v>36703000</v>
      </c>
      <c r="F68" s="4">
        <f>ROUND(LowerGeomorphReachTables!M29*1000,-3)</f>
        <v>0</v>
      </c>
      <c r="G68" s="4">
        <f>ROUND((LowerGeomorphReachTables!E29+LowerGeomorphReachTables!G29)*1000,-3)</f>
        <v>44399000</v>
      </c>
      <c r="H68" s="4">
        <f>ROUND((LowerGeomorphReachTables!E29+LowerGeomorphReachTables!H29+LowerGeomorphReachTables!G29+LowerGeomorphReachTables!J29+LowerGeomorphReachTables!F29+LowerGeomorphReachTables!I29)*1000,-3)</f>
        <v>59759000</v>
      </c>
      <c r="I68" s="4">
        <f>ROUND(LowerGeomorphReachTables!O29*1000,-3)</f>
        <v>1234000</v>
      </c>
      <c r="J68" s="4">
        <f>ROUND(LowerGeomorphReachTables!P29*1000,-3)</f>
        <v>0</v>
      </c>
      <c r="K68" s="4">
        <f>ROUND((LowerGeomorphReachTables!N29)*1000,-3)</f>
        <v>1971000</v>
      </c>
      <c r="L68" s="4">
        <f>ROUND(LowerGeomorphReachTables!Q29*1000,-3)</f>
        <v>0</v>
      </c>
      <c r="M68" s="4">
        <f>ROUND(LowerGeomorphReachTables!R29*1000,-3)</f>
        <v>0</v>
      </c>
      <c r="N68" s="4">
        <f>ROUND(LowerGeomorphReachTables!H29*1000,-3)</f>
        <v>0</v>
      </c>
      <c r="O68" s="4">
        <f>ROUND(LowerGeomorphReachTables!I29*1000,-3)</f>
        <v>11382000</v>
      </c>
      <c r="P68" s="4">
        <f>ROUND(LowerGeomorphReachTables!J29*1000,-3)</f>
        <v>21000</v>
      </c>
      <c r="Q68" s="4">
        <f>ROUND(SUM(LowerGeomorphReachTables!H29:K29)*1000,-3)</f>
        <v>13783000</v>
      </c>
    </row>
    <row r="69" spans="2:17" ht="15" customHeight="1" x14ac:dyDescent="0.25">
      <c r="B69" s="37">
        <v>2012</v>
      </c>
      <c r="C69" s="4">
        <f>ROUND(LowerGeomorphReachTables!E46*1000,-3)</f>
        <v>6155000</v>
      </c>
      <c r="D69" s="4">
        <f>ROUND((LowerGeomorphReachTables!F46)*1000,-3)</f>
        <v>10508000</v>
      </c>
      <c r="E69" s="4">
        <f>ROUND((LowerGeomorphReachTables!G46)*1000,-3)</f>
        <v>26348000</v>
      </c>
      <c r="F69" s="4">
        <f>ROUND(LowerGeomorphReachTables!M46*1000,-3)</f>
        <v>0</v>
      </c>
      <c r="G69" s="4">
        <f>ROUND((LowerGeomorphReachTables!E46+LowerGeomorphReachTables!G46)*1000,-3)</f>
        <v>32503000</v>
      </c>
      <c r="H69" s="4">
        <f>ROUND((LowerGeomorphReachTables!E46+LowerGeomorphReachTables!H46+LowerGeomorphReachTables!G46+LowerGeomorphReachTables!J46+LowerGeomorphReachTables!F46+LowerGeomorphReachTables!I46)*1000,-3)</f>
        <v>55789000</v>
      </c>
      <c r="I69" s="4">
        <f>ROUND(LowerGeomorphReachTables!O46*1000,-3)</f>
        <v>288000</v>
      </c>
      <c r="J69" s="4">
        <f>ROUND(LowerGeomorphReachTables!P46*1000,-3)</f>
        <v>137000</v>
      </c>
      <c r="K69" s="4">
        <f>ROUND((LowerGeomorphReachTables!N46)*1000,-3)</f>
        <v>695000</v>
      </c>
      <c r="L69" s="4">
        <f>ROUND(LowerGeomorphReachTables!Q46*1000,-3)</f>
        <v>0</v>
      </c>
      <c r="M69" s="4">
        <f>ROUND(LowerGeomorphReachTables!R46*1000,-3)</f>
        <v>0</v>
      </c>
      <c r="N69" s="4">
        <f>ROUND(LowerGeomorphReachTables!H46*1000,-3)</f>
        <v>0</v>
      </c>
      <c r="O69" s="4">
        <f>ROUND(LowerGeomorphReachTables!I46*1000,-3)</f>
        <v>12397000</v>
      </c>
      <c r="P69" s="4">
        <f>ROUND(LowerGeomorphReachTables!J46*1000,-3)</f>
        <v>381000</v>
      </c>
      <c r="Q69" s="4">
        <f>ROUND(SUM(LowerGeomorphReachTables!H46:K46)*1000,-3)</f>
        <v>22297000</v>
      </c>
    </row>
    <row r="70" spans="2:17" ht="15" customHeight="1" x14ac:dyDescent="0.25">
      <c r="B70" s="37" t="s">
        <v>99</v>
      </c>
      <c r="C70" s="5">
        <f>IF(C68=C67,0,(C68-C67)/C67)</f>
        <v>-0.19824981768934263</v>
      </c>
      <c r="D70" s="5">
        <f t="shared" ref="D70:D71" si="39">IF(D68=D67,0,(D68-D67)/D67)</f>
        <v>-0.63622988505747124</v>
      </c>
      <c r="E70" s="5">
        <f t="shared" ref="E70:E71" si="40">IF(E68=E67,0,(E68-E67)/E67)</f>
        <v>1.4306622516556291</v>
      </c>
      <c r="F70" s="5">
        <f t="shared" ref="F70:F71" si="41">IF(F68=F67,0,(F68-F67)/F67)</f>
        <v>0</v>
      </c>
      <c r="G70" s="5">
        <f t="shared" ref="G70:G71" si="42">IF(G68=G67,0,(G68-G67)/G67)</f>
        <v>0.79760314182760439</v>
      </c>
      <c r="H70" s="5">
        <f t="shared" ref="H70:H71" si="43">IF(H68=H67,0,(H68-H67)/H67)</f>
        <v>0.38027485852869847</v>
      </c>
      <c r="I70" s="5">
        <f t="shared" ref="I70:I71" si="44">IF(I68=I67,0,(I68-I67)/I67)</f>
        <v>0.31556503198294245</v>
      </c>
      <c r="J70" s="5" t="s">
        <v>83</v>
      </c>
      <c r="K70" s="5">
        <f t="shared" ref="K70:K71" si="45">IF(K68=K67,0,(K68-K67)/K67)</f>
        <v>9.1076923076923073</v>
      </c>
      <c r="L70" s="5">
        <f t="shared" ref="L70:L71" si="46">IF(L68=L67,0,(L68-L67)/L67)</f>
        <v>0</v>
      </c>
      <c r="M70" s="5">
        <f t="shared" ref="M70:Q71" si="47">IF(M68=M67,0,(M68-M67)/M67)</f>
        <v>0</v>
      </c>
      <c r="N70" s="5">
        <f t="shared" si="47"/>
        <v>0</v>
      </c>
      <c r="O70" s="5">
        <f t="shared" si="47"/>
        <v>0.47416137805983682</v>
      </c>
      <c r="P70" s="5" t="e">
        <f t="shared" si="47"/>
        <v>#DIV/0!</v>
      </c>
      <c r="Q70" s="5">
        <f t="shared" si="47"/>
        <v>0.53810958598370717</v>
      </c>
    </row>
    <row r="71" spans="2:17" ht="15" customHeight="1" x14ac:dyDescent="0.25">
      <c r="B71" s="37" t="s">
        <v>100</v>
      </c>
      <c r="C71" s="5">
        <f>IF(C69=C68,0,(C69-C68)/C68)</f>
        <v>-0.20023388773388773</v>
      </c>
      <c r="D71" s="5">
        <f t="shared" si="39"/>
        <v>1.6562184024266937</v>
      </c>
      <c r="E71" s="5">
        <f t="shared" si="40"/>
        <v>-0.28212952619676868</v>
      </c>
      <c r="F71" s="5">
        <f t="shared" si="41"/>
        <v>0</v>
      </c>
      <c r="G71" s="5">
        <f t="shared" si="42"/>
        <v>-0.26793396247663237</v>
      </c>
      <c r="H71" s="5">
        <f t="shared" si="43"/>
        <v>-6.6433507923492702E-2</v>
      </c>
      <c r="I71" s="5">
        <f t="shared" si="44"/>
        <v>-0.76661264181523503</v>
      </c>
      <c r="J71" s="5" t="s">
        <v>83</v>
      </c>
      <c r="K71" s="5">
        <f t="shared" si="45"/>
        <v>-0.64738711314053776</v>
      </c>
      <c r="L71" s="5">
        <f t="shared" si="46"/>
        <v>0</v>
      </c>
      <c r="M71" s="5">
        <f t="shared" si="47"/>
        <v>0</v>
      </c>
      <c r="N71" s="5">
        <f t="shared" si="47"/>
        <v>0</v>
      </c>
      <c r="O71" s="5">
        <f t="shared" si="47"/>
        <v>8.9175891758917589E-2</v>
      </c>
      <c r="P71" s="5">
        <f t="shared" si="47"/>
        <v>17.142857142857142</v>
      </c>
      <c r="Q71" s="5">
        <f t="shared" si="47"/>
        <v>0.61771747805267363</v>
      </c>
    </row>
    <row r="76" spans="2:17" ht="17.100000000000001" customHeight="1" x14ac:dyDescent="0.25">
      <c r="B76" s="76" t="s">
        <v>77</v>
      </c>
      <c r="C76" s="77"/>
      <c r="D76" s="77"/>
      <c r="E76" s="77"/>
      <c r="F76" s="77"/>
      <c r="G76" s="77"/>
      <c r="H76" s="77"/>
      <c r="I76" s="77"/>
      <c r="J76" s="77"/>
      <c r="K76" s="77"/>
      <c r="L76" s="77"/>
      <c r="M76" s="77"/>
      <c r="N76" s="77"/>
      <c r="O76" s="77"/>
      <c r="P76" s="77"/>
      <c r="Q76" s="78"/>
    </row>
    <row r="77" spans="2:17" ht="51" x14ac:dyDescent="0.25">
      <c r="B77" s="85" t="s">
        <v>54</v>
      </c>
      <c r="C77" s="13" t="s">
        <v>58</v>
      </c>
      <c r="D77" s="33" t="s">
        <v>80</v>
      </c>
      <c r="E77" s="3" t="s">
        <v>79</v>
      </c>
      <c r="F77" s="3" t="s">
        <v>63</v>
      </c>
      <c r="G77" s="3" t="s">
        <v>64</v>
      </c>
      <c r="H77" s="3" t="s">
        <v>65</v>
      </c>
      <c r="I77" s="7" t="s">
        <v>66</v>
      </c>
      <c r="J77" s="7" t="s">
        <v>67</v>
      </c>
      <c r="K77" s="7" t="s">
        <v>68</v>
      </c>
      <c r="L77" s="7" t="s">
        <v>69</v>
      </c>
      <c r="M77" s="7" t="s">
        <v>59</v>
      </c>
      <c r="N77" s="7" t="s">
        <v>81</v>
      </c>
      <c r="O77" s="7" t="s">
        <v>85</v>
      </c>
      <c r="P77" s="7" t="s">
        <v>82</v>
      </c>
      <c r="Q77" s="7" t="s">
        <v>92</v>
      </c>
    </row>
    <row r="78" spans="2:17" x14ac:dyDescent="0.25">
      <c r="B78" s="85"/>
      <c r="C78" s="76" t="s">
        <v>55</v>
      </c>
      <c r="D78" s="77"/>
      <c r="E78" s="77"/>
      <c r="F78" s="77"/>
      <c r="G78" s="77"/>
      <c r="H78" s="77"/>
      <c r="I78" s="77"/>
      <c r="J78" s="77"/>
      <c r="K78" s="77"/>
      <c r="L78" s="77"/>
      <c r="M78" s="77"/>
      <c r="N78" s="77"/>
      <c r="O78" s="77"/>
      <c r="P78" s="77"/>
      <c r="Q78" s="78"/>
    </row>
    <row r="79" spans="2:17" x14ac:dyDescent="0.25">
      <c r="B79" s="38" t="s">
        <v>98</v>
      </c>
      <c r="C79" s="4">
        <f>ROUND(LowerGeomorphReachTables!E14*1000,-3)</f>
        <v>20611000</v>
      </c>
      <c r="D79" s="4">
        <f>ROUND((LowerGeomorphReachTables!F14)*1000,-3)</f>
        <v>0</v>
      </c>
      <c r="E79" s="4">
        <f>ROUND((LowerGeomorphReachTables!G14)*1000,-3)</f>
        <v>13238000</v>
      </c>
      <c r="F79" s="4">
        <f>ROUND(LowerGeomorphReachTables!M14*1000,-3)</f>
        <v>0</v>
      </c>
      <c r="G79" s="4">
        <f>ROUND((LowerGeomorphReachTables!E14+LowerGeomorphReachTables!G14)*1000,-3)</f>
        <v>33849000</v>
      </c>
      <c r="H79" s="4">
        <f>ROUND((LowerGeomorphReachTables!E14+LowerGeomorphReachTables!H14+LowerGeomorphReachTables!G14+LowerGeomorphReachTables!J14+LowerGeomorphReachTables!F14+LowerGeomorphReachTables!I14)*1000,-3)</f>
        <v>37283000</v>
      </c>
      <c r="I79" s="4">
        <f>ROUND(LowerGeomorphReachTables!O14*1000,-3)</f>
        <v>13000</v>
      </c>
      <c r="J79" s="4">
        <f>ROUND(LowerGeomorphReachTables!P14*1000,-3)</f>
        <v>0</v>
      </c>
      <c r="K79" s="4">
        <f>ROUND((LowerGeomorphReachTables!N14)*1000,-3)</f>
        <v>517000</v>
      </c>
      <c r="L79" s="4">
        <f>ROUND(LowerGeomorphReachTables!Q14*1000,-3)</f>
        <v>0</v>
      </c>
      <c r="M79" s="4">
        <f>ROUND(LowerGeomorphReachTables!R14*1000,-3)</f>
        <v>0</v>
      </c>
      <c r="N79" s="4">
        <f>ROUND(LowerGeomorphReachTables!H14*1000,-3)</f>
        <v>45000</v>
      </c>
      <c r="O79" s="4">
        <f>ROUND(LowerGeomorphReachTables!I14*1000,-3)</f>
        <v>0</v>
      </c>
      <c r="P79" s="4">
        <f>ROUND(LowerGeomorphReachTables!J14*1000,-3)</f>
        <v>3389000</v>
      </c>
      <c r="Q79" s="4">
        <f>ROUND(SUM(LowerGeomorphReachTables!H14:K14)*1000,-3)</f>
        <v>8352000</v>
      </c>
    </row>
    <row r="80" spans="2:17" ht="15" customHeight="1" x14ac:dyDescent="0.25">
      <c r="B80" s="37">
        <v>1983</v>
      </c>
      <c r="C80" s="4">
        <f>ROUND(LowerGeomorphReachTables!E31*1000,-3)</f>
        <v>9363000</v>
      </c>
      <c r="D80" s="4">
        <f>ROUND((LowerGeomorphReachTables!F31)*1000,-3)</f>
        <v>2000</v>
      </c>
      <c r="E80" s="4">
        <f>ROUND((LowerGeomorphReachTables!G31)*1000,-3)</f>
        <v>19665000</v>
      </c>
      <c r="F80" s="4">
        <f>ROUND(LowerGeomorphReachTables!M31*1000,-3)</f>
        <v>0</v>
      </c>
      <c r="G80" s="4">
        <f>ROUND((LowerGeomorphReachTables!E31+LowerGeomorphReachTables!G31)*1000,-3)</f>
        <v>29028000</v>
      </c>
      <c r="H80" s="4">
        <f>ROUND((LowerGeomorphReachTables!E31+LowerGeomorphReachTables!H31+LowerGeomorphReachTables!G31+LowerGeomorphReachTables!J31+LowerGeomorphReachTables!F31+LowerGeomorphReachTables!I31)*1000,-3)</f>
        <v>33798000</v>
      </c>
      <c r="I80" s="4">
        <f>ROUND(LowerGeomorphReachTables!O31*1000,-3)</f>
        <v>0</v>
      </c>
      <c r="J80" s="4">
        <f>ROUND(LowerGeomorphReachTables!P31*1000,-3)</f>
        <v>0</v>
      </c>
      <c r="K80" s="4">
        <f>ROUND((LowerGeomorphReachTables!N31)*1000,-3)</f>
        <v>4538000</v>
      </c>
      <c r="L80" s="4">
        <f>ROUND(LowerGeomorphReachTables!Q31*1000,-3)</f>
        <v>0</v>
      </c>
      <c r="M80" s="4">
        <f>ROUND(LowerGeomorphReachTables!R31*1000,-3)</f>
        <v>0</v>
      </c>
      <c r="N80" s="4">
        <f>ROUND(LowerGeomorphReachTables!H31*1000,-3)</f>
        <v>0</v>
      </c>
      <c r="O80" s="4">
        <f>ROUND(LowerGeomorphReachTables!I31*1000,-3)</f>
        <v>108000</v>
      </c>
      <c r="P80" s="4">
        <f>ROUND(LowerGeomorphReachTables!J31*1000,-3)</f>
        <v>4659000</v>
      </c>
      <c r="Q80" s="4">
        <f>ROUND(SUM(LowerGeomorphReachTables!H31:K31)*1000,-3)</f>
        <v>9021000</v>
      </c>
    </row>
    <row r="81" spans="2:17" ht="15" customHeight="1" x14ac:dyDescent="0.25">
      <c r="B81" s="37">
        <v>2012</v>
      </c>
      <c r="C81" s="4">
        <f>ROUND(LowerGeomorphReachTables!E48*1000,-3)</f>
        <v>9144000</v>
      </c>
      <c r="D81" s="4">
        <f>ROUND((LowerGeomorphReachTables!F48)*1000,-3)</f>
        <v>0</v>
      </c>
      <c r="E81" s="4">
        <f>ROUND((LowerGeomorphReachTables!G48)*1000,-3)</f>
        <v>0</v>
      </c>
      <c r="F81" s="4">
        <f>ROUND(LowerGeomorphReachTables!M48*1000,-3)</f>
        <v>0</v>
      </c>
      <c r="G81" s="4">
        <f>ROUND((LowerGeomorphReachTables!E48+LowerGeomorphReachTables!G48)*1000,-3)</f>
        <v>9144000</v>
      </c>
      <c r="H81" s="4">
        <f>ROUND((LowerGeomorphReachTables!E48+LowerGeomorphReachTables!H48+LowerGeomorphReachTables!G48+LowerGeomorphReachTables!J48+LowerGeomorphReachTables!F48+LowerGeomorphReachTables!I48)*1000,-3)</f>
        <v>11910000</v>
      </c>
      <c r="I81" s="4">
        <f>ROUND(LowerGeomorphReachTables!O48*1000,-3)</f>
        <v>0</v>
      </c>
      <c r="J81" s="4">
        <f>ROUND(LowerGeomorphReachTables!P48*1000,-3)</f>
        <v>1691000</v>
      </c>
      <c r="K81" s="4">
        <f>ROUND((LowerGeomorphReachTables!N48)*1000,-3)</f>
        <v>16426000</v>
      </c>
      <c r="L81" s="4">
        <f>ROUND(LowerGeomorphReachTables!Q48*1000,-3)</f>
        <v>0</v>
      </c>
      <c r="M81" s="4">
        <f>ROUND(LowerGeomorphReachTables!R48*1000,-3)</f>
        <v>0</v>
      </c>
      <c r="N81" s="4">
        <f>ROUND(LowerGeomorphReachTables!H48*1000,-3)</f>
        <v>2766000</v>
      </c>
      <c r="O81" s="4">
        <f>ROUND(LowerGeomorphReachTables!I48*1000,-3)</f>
        <v>0</v>
      </c>
      <c r="P81" s="4">
        <f>ROUND(LowerGeomorphReachTables!J48*1000,-3)</f>
        <v>0</v>
      </c>
      <c r="Q81" s="4">
        <f>ROUND(SUM(LowerGeomorphReachTables!H48:K48)*1000,-3)</f>
        <v>9706000</v>
      </c>
    </row>
    <row r="82" spans="2:17" ht="15" customHeight="1" x14ac:dyDescent="0.25">
      <c r="B82" s="37" t="s">
        <v>99</v>
      </c>
      <c r="C82" s="5">
        <f>IF(C80=C79,0,(C80-C79)/C79)</f>
        <v>-0.5457280093154141</v>
      </c>
      <c r="D82" s="5" t="e">
        <f t="shared" ref="D82:D83" si="48">IF(D80=D79,0,(D80-D79)/D79)</f>
        <v>#DIV/0!</v>
      </c>
      <c r="E82" s="5">
        <f t="shared" ref="E82:E83" si="49">IF(E80=E79,0,(E80-E79)/E79)</f>
        <v>0.48549629853452181</v>
      </c>
      <c r="F82" s="5">
        <f t="shared" ref="F82:F83" si="50">IF(F80=F79,0,(F80-F79)/F79)</f>
        <v>0</v>
      </c>
      <c r="G82" s="5">
        <f t="shared" ref="G82:G83" si="51">IF(G80=G79,0,(G80-G79)/G79)</f>
        <v>-0.14242665957635381</v>
      </c>
      <c r="H82" s="5">
        <f t="shared" ref="H82:H83" si="52">IF(H80=H79,0,(H80-H79)/H79)</f>
        <v>-9.3474237588176912E-2</v>
      </c>
      <c r="I82" s="5">
        <f t="shared" ref="I82:I83" si="53">IF(I80=I79,0,(I80-I79)/I79)</f>
        <v>-1</v>
      </c>
      <c r="J82" s="5" t="s">
        <v>83</v>
      </c>
      <c r="K82" s="5">
        <f t="shared" ref="K82:K83" si="54">IF(K80=K79,0,(K80-K79)/K79)</f>
        <v>7.7775628626692459</v>
      </c>
      <c r="L82" s="5">
        <f t="shared" ref="L82:L83" si="55">IF(L80=L79,0,(L80-L79)/L79)</f>
        <v>0</v>
      </c>
      <c r="M82" s="5">
        <f t="shared" ref="M82:Q83" si="56">IF(M80=M79,0,(M80-M79)/M79)</f>
        <v>0</v>
      </c>
      <c r="N82" s="5" t="s">
        <v>83</v>
      </c>
      <c r="O82" s="5" t="e">
        <f t="shared" si="56"/>
        <v>#DIV/0!</v>
      </c>
      <c r="P82" s="5">
        <f t="shared" si="56"/>
        <v>0.37474181174387727</v>
      </c>
      <c r="Q82" s="5">
        <f t="shared" si="56"/>
        <v>8.0100574712643674E-2</v>
      </c>
    </row>
    <row r="83" spans="2:17" ht="15" customHeight="1" x14ac:dyDescent="0.25">
      <c r="B83" s="37" t="s">
        <v>100</v>
      </c>
      <c r="C83" s="5">
        <f>IF(C81=C80,0,(C81-C80)/C80)</f>
        <v>-2.3389939122076257E-2</v>
      </c>
      <c r="D83" s="5">
        <f t="shared" si="48"/>
        <v>-1</v>
      </c>
      <c r="E83" s="5">
        <f t="shared" si="49"/>
        <v>-1</v>
      </c>
      <c r="F83" s="5">
        <f t="shared" si="50"/>
        <v>0</v>
      </c>
      <c r="G83" s="5">
        <f t="shared" si="51"/>
        <v>-0.68499379909053326</v>
      </c>
      <c r="H83" s="5">
        <f t="shared" si="52"/>
        <v>-0.64761228475057697</v>
      </c>
      <c r="I83" s="5">
        <f t="shared" si="53"/>
        <v>0</v>
      </c>
      <c r="J83" s="5" t="s">
        <v>83</v>
      </c>
      <c r="K83" s="5">
        <f t="shared" si="54"/>
        <v>2.6196562362274132</v>
      </c>
      <c r="L83" s="5">
        <f t="shared" si="55"/>
        <v>0</v>
      </c>
      <c r="M83" s="5">
        <f t="shared" si="56"/>
        <v>0</v>
      </c>
      <c r="N83" s="5" t="s">
        <v>83</v>
      </c>
      <c r="O83" s="5">
        <f t="shared" si="56"/>
        <v>-1</v>
      </c>
      <c r="P83" s="5">
        <f t="shared" si="56"/>
        <v>-1</v>
      </c>
      <c r="Q83" s="5">
        <f t="shared" si="56"/>
        <v>7.5933931936592397E-2</v>
      </c>
    </row>
    <row r="86" spans="2:17" x14ac:dyDescent="0.25">
      <c r="B86" s="76" t="s">
        <v>78</v>
      </c>
      <c r="C86" s="77"/>
      <c r="D86" s="77"/>
      <c r="E86" s="77"/>
      <c r="F86" s="77"/>
      <c r="G86" s="77"/>
      <c r="H86" s="77"/>
      <c r="I86" s="77"/>
      <c r="J86" s="77"/>
      <c r="K86" s="77"/>
      <c r="L86" s="77"/>
      <c r="M86" s="77"/>
      <c r="N86" s="77"/>
      <c r="O86" s="77"/>
      <c r="P86" s="77"/>
      <c r="Q86" s="78"/>
    </row>
    <row r="87" spans="2:17" ht="51" x14ac:dyDescent="0.25">
      <c r="B87" s="85" t="s">
        <v>54</v>
      </c>
      <c r="C87" s="13" t="s">
        <v>58</v>
      </c>
      <c r="D87" s="33" t="s">
        <v>80</v>
      </c>
      <c r="E87" s="3" t="s">
        <v>79</v>
      </c>
      <c r="F87" s="3" t="s">
        <v>63</v>
      </c>
      <c r="G87" s="3" t="s">
        <v>64</v>
      </c>
      <c r="H87" s="3" t="s">
        <v>65</v>
      </c>
      <c r="I87" s="7" t="s">
        <v>66</v>
      </c>
      <c r="J87" s="7" t="s">
        <v>67</v>
      </c>
      <c r="K87" s="7" t="s">
        <v>68</v>
      </c>
      <c r="L87" s="7" t="s">
        <v>69</v>
      </c>
      <c r="M87" s="7" t="s">
        <v>59</v>
      </c>
      <c r="N87" s="7" t="s">
        <v>81</v>
      </c>
      <c r="O87" s="7" t="s">
        <v>85</v>
      </c>
      <c r="P87" s="7" t="s">
        <v>82</v>
      </c>
      <c r="Q87" s="7" t="s">
        <v>92</v>
      </c>
    </row>
    <row r="88" spans="2:17" x14ac:dyDescent="0.25">
      <c r="B88" s="85"/>
      <c r="C88" s="76" t="s">
        <v>55</v>
      </c>
      <c r="D88" s="77"/>
      <c r="E88" s="77"/>
      <c r="F88" s="77"/>
      <c r="G88" s="77"/>
      <c r="H88" s="77"/>
      <c r="I88" s="77"/>
      <c r="J88" s="77"/>
      <c r="K88" s="77"/>
      <c r="L88" s="77"/>
      <c r="M88" s="77"/>
      <c r="N88" s="77"/>
      <c r="O88" s="77"/>
      <c r="P88" s="77"/>
      <c r="Q88" s="78"/>
    </row>
    <row r="89" spans="2:17" x14ac:dyDescent="0.25">
      <c r="B89" s="38" t="s">
        <v>98</v>
      </c>
      <c r="C89" s="4">
        <f>ROUND(LowerGeomorphReachTables!E15*1000,-3)</f>
        <v>5238000</v>
      </c>
      <c r="D89" s="4">
        <f>ROUND((LowerGeomorphReachTables!F15)*1000,-3)</f>
        <v>1451000</v>
      </c>
      <c r="E89" s="4">
        <f>ROUND((LowerGeomorphReachTables!G15)*1000,-3)</f>
        <v>3018000</v>
      </c>
      <c r="F89" s="4">
        <f>ROUND(LowerGeomorphReachTables!M15*1000,-3)</f>
        <v>2811000</v>
      </c>
      <c r="G89" s="4" t="s">
        <v>83</v>
      </c>
      <c r="H89" s="4">
        <f>ROUND((LowerGeomorphReachTables!E15+LowerGeomorphReachTables!H15+LowerGeomorphReachTables!G15+LowerGeomorphReachTables!J15+LowerGeomorphReachTables!F15+LowerGeomorphReachTables!I15)*1000,-3)</f>
        <v>26973000</v>
      </c>
      <c r="I89" s="4">
        <f>ROUND(LowerGeomorphReachTables!O15*1000,-3)</f>
        <v>0</v>
      </c>
      <c r="J89" s="4">
        <f>ROUND(LowerGeomorphReachTables!P15*1000,-3)</f>
        <v>0</v>
      </c>
      <c r="K89" s="4">
        <f>ROUND((LowerGeomorphReachTables!N15)*1000,-3)</f>
        <v>280000</v>
      </c>
      <c r="L89" s="4">
        <f>ROUND(LowerGeomorphReachTables!Q15*1000,-3)</f>
        <v>276000</v>
      </c>
      <c r="M89" s="4">
        <f>ROUND(LowerGeomorphReachTables!R15*1000,-3)</f>
        <v>0</v>
      </c>
      <c r="N89" s="4">
        <f>ROUND(LowerGeomorphReachTables!H15*1000,-3)</f>
        <v>0</v>
      </c>
      <c r="O89" s="4">
        <f>ROUND(LowerGeomorphReachTables!I15*1000,-3)</f>
        <v>16473000</v>
      </c>
      <c r="P89" s="4">
        <f>ROUND(LowerGeomorphReachTables!J15*1000,-3)</f>
        <v>794000</v>
      </c>
      <c r="Q89" s="4">
        <f>ROUND(SUM(LowerGeomorphReachTables!H15:K15)*1000,-3)</f>
        <v>18794000</v>
      </c>
    </row>
    <row r="90" spans="2:17" x14ac:dyDescent="0.25">
      <c r="B90" s="37">
        <v>1983</v>
      </c>
      <c r="C90" s="4">
        <f>ROUND(LowerGeomorphReachTables!E32*1000,-3)</f>
        <v>3933000</v>
      </c>
      <c r="D90" s="4">
        <f>ROUND((LowerGeomorphReachTables!F32)*1000,-3)</f>
        <v>1615000</v>
      </c>
      <c r="E90" s="4">
        <f>ROUND((LowerGeomorphReachTables!G32)*1000,-3)</f>
        <v>934000</v>
      </c>
      <c r="F90" s="4">
        <f>ROUND(LowerGeomorphReachTables!M32*1000,-3)</f>
        <v>2463000</v>
      </c>
      <c r="G90" s="4" t="s">
        <v>83</v>
      </c>
      <c r="H90" s="4">
        <f>ROUND((LowerGeomorphReachTables!E32+LowerGeomorphReachTables!H32+LowerGeomorphReachTables!G32+LowerGeomorphReachTables!J32+LowerGeomorphReachTables!F32+LowerGeomorphReachTables!I32)*1000,-3)</f>
        <v>17275000</v>
      </c>
      <c r="I90" s="4">
        <f>ROUND(LowerGeomorphReachTables!O32*1000,-3)</f>
        <v>68000</v>
      </c>
      <c r="J90" s="4">
        <f>ROUND(LowerGeomorphReachTables!P32*1000,-3)</f>
        <v>636000</v>
      </c>
      <c r="K90" s="4">
        <f>ROUND((LowerGeomorphReachTables!N32)*1000,-3)</f>
        <v>674000</v>
      </c>
      <c r="L90" s="4">
        <f>ROUND(LowerGeomorphReachTables!Q32*1000,-3)</f>
        <v>0</v>
      </c>
      <c r="M90" s="4">
        <f>ROUND(LowerGeomorphReachTables!R32*1000,-3)</f>
        <v>0</v>
      </c>
      <c r="N90" s="4">
        <f>ROUND(LowerGeomorphReachTables!H32*1000,-3)</f>
        <v>5580000</v>
      </c>
      <c r="O90" s="4">
        <f>ROUND(LowerGeomorphReachTables!I32*1000,-3)</f>
        <v>5185000</v>
      </c>
      <c r="P90" s="4">
        <f>ROUND(LowerGeomorphReachTables!J32*1000,-3)</f>
        <v>27000</v>
      </c>
      <c r="Q90" s="4">
        <f>ROUND(SUM(LowerGeomorphReachTables!H32:K32)*1000,-3)</f>
        <v>19755000</v>
      </c>
    </row>
    <row r="91" spans="2:17" x14ac:dyDescent="0.25">
      <c r="B91" s="37">
        <v>2012</v>
      </c>
      <c r="C91" s="4">
        <f>ROUND(LowerGeomorphReachTables!E49*1000,-3)</f>
        <v>5021000</v>
      </c>
      <c r="D91" s="4">
        <f>ROUND((LowerGeomorphReachTables!F49)*1000,-3)</f>
        <v>1407000</v>
      </c>
      <c r="E91" s="4">
        <f>ROUND((LowerGeomorphReachTables!G49)*1000,-3)</f>
        <v>354000</v>
      </c>
      <c r="F91" s="4">
        <f>ROUND(LowerGeomorphReachTables!M49*1000,-3)</f>
        <v>1618000</v>
      </c>
      <c r="G91" s="4" t="s">
        <v>83</v>
      </c>
      <c r="H91" s="4">
        <f>ROUND((LowerGeomorphReachTables!E49+LowerGeomorphReachTables!H49+LowerGeomorphReachTables!G49+LowerGeomorphReachTables!J49+LowerGeomorphReachTables!F49+LowerGeomorphReachTables!I49)*1000,-3)</f>
        <v>21325000</v>
      </c>
      <c r="I91" s="4">
        <f>ROUND(LowerGeomorphReachTables!O49*1000,-3)</f>
        <v>186000</v>
      </c>
      <c r="J91" s="4">
        <f>ROUND(LowerGeomorphReachTables!P49*1000,-3)</f>
        <v>0</v>
      </c>
      <c r="K91" s="4">
        <f>ROUND((LowerGeomorphReachTables!N49)*1000,-3)</f>
        <v>809000</v>
      </c>
      <c r="L91" s="4">
        <f>ROUND(LowerGeomorphReachTables!Q49*1000,-3)</f>
        <v>315000</v>
      </c>
      <c r="M91" s="4">
        <f>ROUND(LowerGeomorphReachTables!R49*1000,-3)</f>
        <v>0</v>
      </c>
      <c r="N91" s="4">
        <f>ROUND(LowerGeomorphReachTables!H49*1000,-3)</f>
        <v>11275000</v>
      </c>
      <c r="O91" s="4">
        <f>ROUND(LowerGeomorphReachTables!I49*1000,-3)</f>
        <v>3203000</v>
      </c>
      <c r="P91" s="4">
        <f>ROUND(LowerGeomorphReachTables!J49*1000,-3)</f>
        <v>64000</v>
      </c>
      <c r="Q91" s="4">
        <f>ROUND(SUM(LowerGeomorphReachTables!H49:K49)*1000,-3)</f>
        <v>20717000</v>
      </c>
    </row>
    <row r="92" spans="2:17" x14ac:dyDescent="0.25">
      <c r="B92" s="37" t="s">
        <v>99</v>
      </c>
      <c r="C92" s="5">
        <f>IF(C90=C89,0,(C90-C89)/C89)</f>
        <v>-0.24914089347079038</v>
      </c>
      <c r="D92" s="5">
        <f t="shared" ref="D92:D93" si="57">IF(D90=D89,0,(D90-D89)/D89)</f>
        <v>0.11302549965541006</v>
      </c>
      <c r="E92" s="5">
        <f t="shared" ref="E92:E93" si="58">IF(E90=E89,0,(E90-E89)/E89)</f>
        <v>-0.6905235255135852</v>
      </c>
      <c r="F92" s="5">
        <f t="shared" ref="F92:F93" si="59">IF(F90=F89,0,(F90-F89)/F89)</f>
        <v>-0.12379935965848453</v>
      </c>
      <c r="G92" s="5" t="s">
        <v>83</v>
      </c>
      <c r="H92" s="5">
        <f t="shared" ref="H92:H93" si="60">IF(H90=H89,0,(H90-H89)/H89)</f>
        <v>-0.35954472991510028</v>
      </c>
      <c r="I92" s="5" t="e">
        <f t="shared" ref="I92:I93" si="61">IF(I90=I89,0,(I90-I89)/I89)</f>
        <v>#DIV/0!</v>
      </c>
      <c r="J92" s="5" t="e">
        <f t="shared" ref="J92:J93" si="62">IF(J90=J89,0,(J90-J89)/J89)</f>
        <v>#DIV/0!</v>
      </c>
      <c r="K92" s="5">
        <f t="shared" ref="K92:K93" si="63">IF(K90=K89,0,(K90-K89)/K89)</f>
        <v>1.4071428571428573</v>
      </c>
      <c r="L92" s="5" t="s">
        <v>83</v>
      </c>
      <c r="M92" s="5">
        <f t="shared" ref="M92:Q93" si="64">IF(M90=M89,0,(M90-M89)/M89)</f>
        <v>0</v>
      </c>
      <c r="N92" s="5" t="e">
        <f t="shared" si="64"/>
        <v>#DIV/0!</v>
      </c>
      <c r="O92" s="5">
        <f t="shared" si="64"/>
        <v>-0.68524251805985548</v>
      </c>
      <c r="P92" s="5">
        <f t="shared" si="64"/>
        <v>-0.96599496221662473</v>
      </c>
      <c r="Q92" s="5">
        <f t="shared" si="64"/>
        <v>5.1133340427796103E-2</v>
      </c>
    </row>
    <row r="93" spans="2:17" x14ac:dyDescent="0.25">
      <c r="B93" s="37" t="s">
        <v>100</v>
      </c>
      <c r="C93" s="5">
        <f>IF(C91=C90,0,(C91-C90)/C90)</f>
        <v>0.27663361301805239</v>
      </c>
      <c r="D93" s="5">
        <f t="shared" si="57"/>
        <v>-0.12879256965944272</v>
      </c>
      <c r="E93" s="5">
        <f t="shared" si="58"/>
        <v>-0.62098501070663814</v>
      </c>
      <c r="F93" s="5">
        <f t="shared" si="59"/>
        <v>-0.34307754770604953</v>
      </c>
      <c r="G93" s="5" t="s">
        <v>83</v>
      </c>
      <c r="H93" s="5">
        <f t="shared" si="60"/>
        <v>0.23444283646888567</v>
      </c>
      <c r="I93" s="5">
        <f t="shared" si="61"/>
        <v>1.7352941176470589</v>
      </c>
      <c r="J93" s="5">
        <f t="shared" si="62"/>
        <v>-1</v>
      </c>
      <c r="K93" s="5">
        <f t="shared" si="63"/>
        <v>0.20029673590504452</v>
      </c>
      <c r="L93" s="5" t="s">
        <v>83</v>
      </c>
      <c r="M93" s="5">
        <f t="shared" si="64"/>
        <v>0</v>
      </c>
      <c r="N93" s="5">
        <f t="shared" si="64"/>
        <v>1.0206093189964158</v>
      </c>
      <c r="O93" s="5">
        <f t="shared" si="64"/>
        <v>-0.38225650916104148</v>
      </c>
      <c r="P93" s="5">
        <f t="shared" si="64"/>
        <v>1.3703703703703705</v>
      </c>
      <c r="Q93" s="5">
        <f t="shared" si="64"/>
        <v>4.8696532523411794E-2</v>
      </c>
    </row>
  </sheetData>
  <mergeCells count="27">
    <mergeCell ref="B45:B46"/>
    <mergeCell ref="B55:B56"/>
    <mergeCell ref="C56:Q56"/>
    <mergeCell ref="B54:Q54"/>
    <mergeCell ref="C46:Q46"/>
    <mergeCell ref="B14:Q14"/>
    <mergeCell ref="C16:Q16"/>
    <mergeCell ref="C36:Q36"/>
    <mergeCell ref="B34:Q34"/>
    <mergeCell ref="C26:Q26"/>
    <mergeCell ref="B24:Q24"/>
    <mergeCell ref="B4:Q4"/>
    <mergeCell ref="B87:B88"/>
    <mergeCell ref="B65:B66"/>
    <mergeCell ref="B77:B78"/>
    <mergeCell ref="C88:Q88"/>
    <mergeCell ref="B86:Q86"/>
    <mergeCell ref="C78:Q78"/>
    <mergeCell ref="B76:Q76"/>
    <mergeCell ref="C66:Q66"/>
    <mergeCell ref="B64:Q64"/>
    <mergeCell ref="B44:Q44"/>
    <mergeCell ref="B25:B26"/>
    <mergeCell ref="B35:B36"/>
    <mergeCell ref="B5:B6"/>
    <mergeCell ref="B15:B16"/>
    <mergeCell ref="C6:Q6"/>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ReadMe</vt:lpstr>
      <vt:lpstr>ISR_MTG_6_5_GEO_1950s_LR_GeomFe</vt:lpstr>
      <vt:lpstr>ISR_MTG_6_5_GEO_1983_LR_GeomFea</vt:lpstr>
      <vt:lpstr>ISR_MTG_6_5_GEO_2012_LR_GeomFea</vt:lpstr>
      <vt:lpstr>LowerGeomorphReachTables</vt:lpstr>
      <vt:lpstr>Tables_TM</vt:lpstr>
      <vt:lpstr>main_summary_Tables</vt:lpstr>
      <vt:lpstr>ISR_MTG_6_5_GEO_1950s_LR_GeomFe!Database</vt:lpstr>
      <vt:lpstr>ISR_MTG_6_5_GEO_2012_LR_GeomFea!Database</vt:lpstr>
      <vt:lpstr>Database</vt:lpstr>
      <vt:lpstr>LowerGeomorphReachTables!Print_Area</vt:lpstr>
    </vt:vector>
  </TitlesOfParts>
  <Company>Tetra Tech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Vandermause, Renee</dc:creator>
  <cp:lastModifiedBy>Matthew Moore</cp:lastModifiedBy>
  <cp:lastPrinted>2013-03-19T22:42:18Z</cp:lastPrinted>
  <dcterms:created xsi:type="dcterms:W3CDTF">2013-02-19T21:13:13Z</dcterms:created>
  <dcterms:modified xsi:type="dcterms:W3CDTF">2014-10-13T17:09:07Z</dcterms:modified>
</cp:coreProperties>
</file>